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Ex1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Ex2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harts/chartEx3.xml" ContentType="application/vnd.ms-office.chartex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5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7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8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Documents\Kuala Lumpur Kepong\"/>
    </mc:Choice>
  </mc:AlternateContent>
  <bookViews>
    <workbookView xWindow="0" yWindow="0" windowWidth="23040" windowHeight="9084"/>
  </bookViews>
  <sheets>
    <sheet name="Model" sheetId="10" r:id="rId1"/>
    <sheet name="Misc Input" sheetId="1" r:id="rId2"/>
    <sheet name="Share Price" sheetId="5" r:id="rId3"/>
    <sheet name="Segmental" sheetId="4" r:id="rId4"/>
    <sheet name="CPO Price" sheetId="9" r:id="rId5"/>
    <sheet name="Land" sheetId="3" r:id="rId6"/>
    <sheet name="Debt" sheetId="7" r:id="rId7"/>
    <sheet name="Products" sheetId="2" r:id="rId8"/>
    <sheet name="Competitor Analysis" sheetId="8" r:id="rId9"/>
    <sheet name="Financials" sheetId="6" r:id="rId10"/>
  </sheets>
  <definedNames>
    <definedName name="_xlchart.v1.0" hidden="1">'Share Price'!$B$4:$B$1328</definedName>
    <definedName name="_xlchart.v1.1" hidden="1">'Share Price'!$F$2:$F$3</definedName>
    <definedName name="_xlchart.v1.2" hidden="1">'Share Price'!$F$4:$F$1328</definedName>
    <definedName name="_xlchart.v1.3" hidden="1">'CPO Price'!$D$2</definedName>
    <definedName name="_xlchart.v1.4" hidden="1">'CPO Price'!$D$4:$D$123</definedName>
    <definedName name="_xlchart.v1.5" hidden="1">'CPO Price'!$B$2</definedName>
    <definedName name="_xlchart.v1.6" hidden="1">'CPO Price'!$B$4:$B$123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0" l="1"/>
  <c r="M13" i="10" s="1"/>
  <c r="C4" i="10"/>
  <c r="N104" i="10"/>
  <c r="B108" i="10"/>
  <c r="B109" i="10" s="1"/>
  <c r="B110" i="10" s="1"/>
  <c r="B111" i="10" s="1"/>
  <c r="B112" i="10" s="1"/>
  <c r="B113" i="10" s="1"/>
  <c r="B114" i="10" s="1"/>
  <c r="B115" i="10" s="1"/>
  <c r="B116" i="10" s="1"/>
  <c r="B117" i="10" s="1"/>
  <c r="B118" i="10" s="1"/>
  <c r="B119" i="10" s="1"/>
  <c r="B107" i="10"/>
  <c r="B106" i="10"/>
  <c r="D104" i="10"/>
  <c r="E104" i="10" s="1"/>
  <c r="F104" i="10" s="1"/>
  <c r="G104" i="10" s="1"/>
  <c r="H104" i="10" s="1"/>
  <c r="I104" i="10" s="1"/>
  <c r="J104" i="10" s="1"/>
  <c r="K104" i="10" s="1"/>
  <c r="L104" i="10" s="1"/>
  <c r="M104" i="10" s="1"/>
  <c r="C98" i="10"/>
  <c r="C89" i="10"/>
  <c r="C88" i="10"/>
  <c r="G16" i="10"/>
  <c r="F16" i="10"/>
  <c r="E16" i="10"/>
  <c r="D16" i="10"/>
  <c r="C16" i="10"/>
  <c r="M16" i="10" s="1"/>
  <c r="D15" i="10"/>
  <c r="E15" i="10" s="1"/>
  <c r="F15" i="10" s="1"/>
  <c r="G15" i="10" s="1"/>
  <c r="J13" i="10"/>
  <c r="I13" i="10"/>
  <c r="H13" i="10"/>
  <c r="G13" i="10"/>
  <c r="F13" i="10"/>
  <c r="E13" i="10"/>
  <c r="D13" i="10"/>
  <c r="C13" i="10"/>
  <c r="C66" i="10"/>
  <c r="C64" i="10"/>
  <c r="F55" i="10"/>
  <c r="C58" i="10"/>
  <c r="C54" i="10"/>
  <c r="G43" i="10"/>
  <c r="F43" i="10"/>
  <c r="E43" i="10"/>
  <c r="D43" i="10"/>
  <c r="C43" i="10"/>
  <c r="G42" i="10"/>
  <c r="F42" i="10"/>
  <c r="E42" i="10"/>
  <c r="D42" i="10"/>
  <c r="C42" i="10"/>
  <c r="G41" i="10"/>
  <c r="F41" i="10"/>
  <c r="E41" i="10"/>
  <c r="D41" i="10"/>
  <c r="G40" i="10"/>
  <c r="F40" i="10"/>
  <c r="E40" i="10"/>
  <c r="D40" i="10"/>
  <c r="C41" i="10"/>
  <c r="C40" i="10"/>
  <c r="D39" i="10"/>
  <c r="E39" i="10" s="1"/>
  <c r="F39" i="10" s="1"/>
  <c r="G39" i="10" s="1"/>
  <c r="H39" i="10" s="1"/>
  <c r="I39" i="10" s="1"/>
  <c r="J39" i="10" s="1"/>
  <c r="K39" i="10" s="1"/>
  <c r="L39" i="10" s="1"/>
  <c r="G27" i="10"/>
  <c r="C68" i="10" s="1"/>
  <c r="F27" i="10"/>
  <c r="E27" i="10"/>
  <c r="D27" i="10"/>
  <c r="C27" i="10"/>
  <c r="G22" i="10"/>
  <c r="F22" i="10"/>
  <c r="E22" i="10"/>
  <c r="D22" i="10"/>
  <c r="C22" i="10"/>
  <c r="G21" i="10"/>
  <c r="C78" i="10" s="1"/>
  <c r="F21" i="10"/>
  <c r="E21" i="10"/>
  <c r="D21" i="10"/>
  <c r="C21" i="10"/>
  <c r="D20" i="10"/>
  <c r="E20" i="10" s="1"/>
  <c r="F20" i="10" s="1"/>
  <c r="G20" i="10" s="1"/>
  <c r="H20" i="10" s="1"/>
  <c r="I20" i="10" s="1"/>
  <c r="J20" i="10" s="1"/>
  <c r="K20" i="10" s="1"/>
  <c r="L20" i="10" s="1"/>
  <c r="E23" i="10" l="1"/>
  <c r="C70" i="10"/>
  <c r="C71" i="10" s="1"/>
  <c r="C67" i="10"/>
  <c r="C76" i="10"/>
  <c r="G45" i="10"/>
  <c r="K13" i="10"/>
  <c r="E28" i="10"/>
  <c r="C45" i="10"/>
  <c r="F45" i="10"/>
  <c r="E45" i="10"/>
  <c r="D45" i="10"/>
  <c r="F58" i="10"/>
  <c r="D34" i="10"/>
  <c r="F28" i="10"/>
  <c r="D28" i="10"/>
  <c r="E34" i="10"/>
  <c r="D35" i="10"/>
  <c r="E35" i="10"/>
  <c r="F34" i="10"/>
  <c r="C28" i="10"/>
  <c r="G28" i="10"/>
  <c r="C23" i="10"/>
  <c r="G34" i="10"/>
  <c r="F35" i="10"/>
  <c r="F23" i="10"/>
  <c r="G23" i="10"/>
  <c r="G35" i="10"/>
  <c r="D23" i="10"/>
  <c r="D67" i="10" l="1"/>
  <c r="C73" i="10"/>
  <c r="C75" i="10" s="1"/>
  <c r="C80" i="10" s="1"/>
  <c r="C49" i="10"/>
  <c r="C48" i="10"/>
  <c r="C84" i="10"/>
  <c r="C47" i="10"/>
  <c r="C25" i="10"/>
  <c r="H23" i="10" s="1"/>
  <c r="H21" i="10" s="1"/>
  <c r="C30" i="10"/>
  <c r="H28" i="10" s="1"/>
  <c r="E67" i="10" l="1"/>
  <c r="F67" i="10" s="1"/>
  <c r="G67" i="10" s="1"/>
  <c r="H67" i="10" s="1"/>
  <c r="I23" i="10"/>
  <c r="J23" i="10" s="1"/>
  <c r="K23" i="10" s="1"/>
  <c r="L23" i="10" s="1"/>
  <c r="H34" i="10"/>
  <c r="D78" i="10"/>
  <c r="I28" i="10"/>
  <c r="J28" i="10" s="1"/>
  <c r="K28" i="10" s="1"/>
  <c r="L28" i="10" s="1"/>
  <c r="H27" i="10"/>
  <c r="D68" i="10" s="1"/>
  <c r="D76" i="10" s="1"/>
  <c r="H22" i="10" l="1"/>
  <c r="H35" i="10" s="1"/>
  <c r="I21" i="10" l="1"/>
  <c r="I27" i="10"/>
  <c r="E68" i="10" s="1"/>
  <c r="E76" i="10" s="1"/>
  <c r="I34" i="10"/>
  <c r="E78" i="10"/>
  <c r="I22" i="10" l="1"/>
  <c r="I35" i="10" s="1"/>
  <c r="J27" i="10"/>
  <c r="F68" i="10" s="1"/>
  <c r="F76" i="10" s="1"/>
  <c r="J21" i="10"/>
  <c r="J34" i="10" l="1"/>
  <c r="F78" i="10"/>
  <c r="J22" i="10"/>
  <c r="K21" i="10" l="1"/>
  <c r="K27" i="10"/>
  <c r="J35" i="10"/>
  <c r="K34" i="10" l="1"/>
  <c r="G78" i="10"/>
  <c r="K22" i="10"/>
  <c r="G68" i="10"/>
  <c r="G76" i="10" s="1"/>
  <c r="K35" i="10" l="1"/>
  <c r="L27" i="10"/>
  <c r="H68" i="10" s="1"/>
  <c r="H76" i="10" s="1"/>
  <c r="L21" i="10"/>
  <c r="L22" i="10" l="1"/>
  <c r="L35" i="10" s="1"/>
  <c r="L34" i="10"/>
  <c r="H78" i="10"/>
  <c r="J7" i="10" l="1"/>
  <c r="I7" i="10"/>
  <c r="H7" i="10"/>
  <c r="G7" i="10"/>
  <c r="F7" i="10"/>
  <c r="E7" i="10"/>
  <c r="D7" i="10"/>
  <c r="C7" i="10"/>
  <c r="J60" i="8"/>
  <c r="I60" i="8"/>
  <c r="H60" i="8"/>
  <c r="G60" i="8"/>
  <c r="F60" i="8"/>
  <c r="E60" i="8"/>
  <c r="D60" i="8"/>
  <c r="C60" i="8"/>
  <c r="J6" i="10"/>
  <c r="I6" i="10"/>
  <c r="H6" i="10"/>
  <c r="G6" i="10"/>
  <c r="F6" i="10"/>
  <c r="E6" i="10"/>
  <c r="D6" i="10"/>
  <c r="C6" i="10"/>
  <c r="K7" i="10" l="1"/>
  <c r="E5" i="9"/>
  <c r="E6" i="9" s="1"/>
  <c r="E7" i="9" s="1"/>
  <c r="E8" i="9" s="1"/>
  <c r="E9" i="9" s="1"/>
  <c r="E10" i="9" s="1"/>
  <c r="E11" i="9" s="1"/>
  <c r="E12" i="9" s="1"/>
  <c r="E13" i="9" s="1"/>
  <c r="E14" i="9" s="1"/>
  <c r="E15" i="9" s="1"/>
  <c r="E16" i="9" s="1"/>
  <c r="E17" i="9" s="1"/>
  <c r="E18" i="9" s="1"/>
  <c r="E19" i="9" s="1"/>
  <c r="E20" i="9" s="1"/>
  <c r="E21" i="9" s="1"/>
  <c r="E22" i="9" s="1"/>
  <c r="E23" i="9" s="1"/>
  <c r="E24" i="9" s="1"/>
  <c r="E25" i="9" s="1"/>
  <c r="E26" i="9" s="1"/>
  <c r="E27" i="9" s="1"/>
  <c r="E28" i="9" s="1"/>
  <c r="E29" i="9" s="1"/>
  <c r="E30" i="9" s="1"/>
  <c r="E31" i="9" s="1"/>
  <c r="E32" i="9" s="1"/>
  <c r="E33" i="9" s="1"/>
  <c r="E34" i="9" s="1"/>
  <c r="E35" i="9" s="1"/>
  <c r="E36" i="9" s="1"/>
  <c r="E37" i="9" s="1"/>
  <c r="E38" i="9" s="1"/>
  <c r="E39" i="9" s="1"/>
  <c r="E40" i="9" s="1"/>
  <c r="E41" i="9" s="1"/>
  <c r="E42" i="9" s="1"/>
  <c r="E43" i="9" s="1"/>
  <c r="E44" i="9" s="1"/>
  <c r="E45" i="9" s="1"/>
  <c r="E46" i="9" s="1"/>
  <c r="E47" i="9" s="1"/>
  <c r="E48" i="9" s="1"/>
  <c r="E49" i="9" s="1"/>
  <c r="E50" i="9" s="1"/>
  <c r="E51" i="9" s="1"/>
  <c r="E52" i="9" s="1"/>
  <c r="E53" i="9" s="1"/>
  <c r="E54" i="9" s="1"/>
  <c r="E55" i="9" s="1"/>
  <c r="E56" i="9" s="1"/>
  <c r="E57" i="9" s="1"/>
  <c r="E58" i="9" s="1"/>
  <c r="E59" i="9" s="1"/>
  <c r="E60" i="9" s="1"/>
  <c r="E61" i="9" s="1"/>
  <c r="E62" i="9" s="1"/>
  <c r="E63" i="9" s="1"/>
  <c r="E64" i="9" s="1"/>
  <c r="E65" i="9" s="1"/>
  <c r="E66" i="9" s="1"/>
  <c r="E67" i="9" s="1"/>
  <c r="E68" i="9" s="1"/>
  <c r="E69" i="9" s="1"/>
  <c r="E70" i="9" s="1"/>
  <c r="E71" i="9" s="1"/>
  <c r="E72" i="9" s="1"/>
  <c r="E73" i="9" s="1"/>
  <c r="E74" i="9" s="1"/>
  <c r="E75" i="9" s="1"/>
  <c r="E76" i="9" s="1"/>
  <c r="E77" i="9" s="1"/>
  <c r="E78" i="9" s="1"/>
  <c r="E79" i="9" s="1"/>
  <c r="E80" i="9" s="1"/>
  <c r="E81" i="9" s="1"/>
  <c r="E82" i="9" s="1"/>
  <c r="E83" i="9" s="1"/>
  <c r="E84" i="9" s="1"/>
  <c r="E85" i="9" s="1"/>
  <c r="E86" i="9" s="1"/>
  <c r="E87" i="9" s="1"/>
  <c r="E88" i="9" s="1"/>
  <c r="E89" i="9" s="1"/>
  <c r="E90" i="9" s="1"/>
  <c r="E91" i="9" s="1"/>
  <c r="E92" i="9" s="1"/>
  <c r="E93" i="9" s="1"/>
  <c r="E94" i="9" s="1"/>
  <c r="E95" i="9" s="1"/>
  <c r="E96" i="9" s="1"/>
  <c r="E97" i="9" s="1"/>
  <c r="E98" i="9" s="1"/>
  <c r="E99" i="9" s="1"/>
  <c r="E100" i="9" s="1"/>
  <c r="E101" i="9" s="1"/>
  <c r="E102" i="9" s="1"/>
  <c r="E103" i="9" s="1"/>
  <c r="E104" i="9" s="1"/>
  <c r="E105" i="9" s="1"/>
  <c r="E106" i="9" s="1"/>
  <c r="E107" i="9" s="1"/>
  <c r="E108" i="9" s="1"/>
  <c r="E109" i="9" s="1"/>
  <c r="E110" i="9" s="1"/>
  <c r="E111" i="9" s="1"/>
  <c r="E112" i="9" s="1"/>
  <c r="E113" i="9" s="1"/>
  <c r="E114" i="9" s="1"/>
  <c r="E115" i="9" s="1"/>
  <c r="E116" i="9" s="1"/>
  <c r="E117" i="9" s="1"/>
  <c r="E118" i="9" s="1"/>
  <c r="E119" i="9" s="1"/>
  <c r="E120" i="9" s="1"/>
  <c r="E121" i="9" s="1"/>
  <c r="E122" i="9" s="1"/>
  <c r="E123" i="9" s="1"/>
  <c r="E4" i="9"/>
  <c r="I23" i="9"/>
  <c r="I22" i="9"/>
  <c r="I21" i="9"/>
  <c r="I20" i="9"/>
  <c r="I19" i="9"/>
  <c r="I26" i="9" s="1"/>
  <c r="D123" i="9"/>
  <c r="D122" i="9"/>
  <c r="D121" i="9"/>
  <c r="D120" i="9"/>
  <c r="D119" i="9"/>
  <c r="D118" i="9"/>
  <c r="D117" i="9"/>
  <c r="D116" i="9"/>
  <c r="D115" i="9"/>
  <c r="D114" i="9"/>
  <c r="D113" i="9"/>
  <c r="D112" i="9"/>
  <c r="D111" i="9"/>
  <c r="D110" i="9"/>
  <c r="D109" i="9"/>
  <c r="D108" i="9"/>
  <c r="D107" i="9"/>
  <c r="D106" i="9"/>
  <c r="D105" i="9"/>
  <c r="D104" i="9"/>
  <c r="D103" i="9"/>
  <c r="D102" i="9"/>
  <c r="D101" i="9"/>
  <c r="D100" i="9"/>
  <c r="D99" i="9"/>
  <c r="D98" i="9"/>
  <c r="D97" i="9"/>
  <c r="D96" i="9"/>
  <c r="D95" i="9"/>
  <c r="D94" i="9"/>
  <c r="D93" i="9"/>
  <c r="D92" i="9"/>
  <c r="D91" i="9"/>
  <c r="D90" i="9"/>
  <c r="D89" i="9"/>
  <c r="D88" i="9"/>
  <c r="D87" i="9"/>
  <c r="D86" i="9"/>
  <c r="D85" i="9"/>
  <c r="D84" i="9"/>
  <c r="D83" i="9"/>
  <c r="D82" i="9"/>
  <c r="D81" i="9"/>
  <c r="D80" i="9"/>
  <c r="D79" i="9"/>
  <c r="D78" i="9"/>
  <c r="D77" i="9"/>
  <c r="D76" i="9"/>
  <c r="D75" i="9"/>
  <c r="D74" i="9"/>
  <c r="D73" i="9"/>
  <c r="D72" i="9"/>
  <c r="D71" i="9"/>
  <c r="D70" i="9"/>
  <c r="D69" i="9"/>
  <c r="D68" i="9"/>
  <c r="D67" i="9"/>
  <c r="D66" i="9"/>
  <c r="D65" i="9"/>
  <c r="D64" i="9"/>
  <c r="D63" i="9"/>
  <c r="D62" i="9"/>
  <c r="D61" i="9"/>
  <c r="D60" i="9"/>
  <c r="D59" i="9"/>
  <c r="D58" i="9"/>
  <c r="D57" i="9"/>
  <c r="D56" i="9"/>
  <c r="D55" i="9"/>
  <c r="D54" i="9"/>
  <c r="D53" i="9"/>
  <c r="D52" i="9"/>
  <c r="D51" i="9"/>
  <c r="D50" i="9"/>
  <c r="D49" i="9"/>
  <c r="D48" i="9"/>
  <c r="D47" i="9"/>
  <c r="D46" i="9"/>
  <c r="D45" i="9"/>
  <c r="D44" i="9"/>
  <c r="D43" i="9"/>
  <c r="D42" i="9"/>
  <c r="D41" i="9"/>
  <c r="D40" i="9"/>
  <c r="D39" i="9"/>
  <c r="D38" i="9"/>
  <c r="D37" i="9"/>
  <c r="D36" i="9"/>
  <c r="D35" i="9"/>
  <c r="D34" i="9"/>
  <c r="D33" i="9"/>
  <c r="D32" i="9"/>
  <c r="D31" i="9"/>
  <c r="D30" i="9"/>
  <c r="D29" i="9"/>
  <c r="D28" i="9"/>
  <c r="D27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11" i="9"/>
  <c r="D10" i="9"/>
  <c r="D9" i="9"/>
  <c r="D8" i="9"/>
  <c r="D7" i="9"/>
  <c r="D6" i="9"/>
  <c r="D5" i="9"/>
  <c r="D4" i="9"/>
  <c r="D3" i="9"/>
  <c r="D65" i="10" l="1"/>
  <c r="E65" i="10" s="1"/>
  <c r="F65" i="10" s="1"/>
  <c r="G65" i="10" s="1"/>
  <c r="H65" i="10" s="1"/>
  <c r="H23" i="9"/>
  <c r="H20" i="9"/>
  <c r="I25" i="9"/>
  <c r="H21" i="9"/>
  <c r="H19" i="9"/>
  <c r="H22" i="9"/>
  <c r="BJ28" i="8"/>
  <c r="BK28" i="8"/>
  <c r="BL28" i="8"/>
  <c r="BM28" i="8"/>
  <c r="BM6" i="8" s="1"/>
  <c r="BN28" i="8"/>
  <c r="BN29" i="8"/>
  <c r="BM29" i="8"/>
  <c r="BL29" i="8"/>
  <c r="BL7" i="8" s="1"/>
  <c r="BK29" i="8"/>
  <c r="BK7" i="8" s="1"/>
  <c r="BJ29" i="8"/>
  <c r="BL6" i="8"/>
  <c r="BN27" i="8"/>
  <c r="BM27" i="8"/>
  <c r="BM5" i="8" s="1"/>
  <c r="BL27" i="8"/>
  <c r="BK27" i="8"/>
  <c r="BJ27" i="8"/>
  <c r="BN26" i="8"/>
  <c r="BN4" i="8" s="1"/>
  <c r="BN10" i="8" s="1"/>
  <c r="J17" i="8" s="1"/>
  <c r="BM26" i="8"/>
  <c r="BL26" i="8"/>
  <c r="BK26" i="8"/>
  <c r="BK4" i="8" s="1"/>
  <c r="BJ26" i="8"/>
  <c r="BJ4" i="8" s="1"/>
  <c r="BN25" i="8"/>
  <c r="BM25" i="8"/>
  <c r="BL25" i="8"/>
  <c r="BL3" i="8" s="1"/>
  <c r="BK25" i="8"/>
  <c r="BK3" i="8" s="1"/>
  <c r="BJ25" i="8"/>
  <c r="BI25" i="8"/>
  <c r="BK16" i="8"/>
  <c r="BL16" i="8" s="1"/>
  <c r="BM16" i="8" s="1"/>
  <c r="BN16" i="8" s="1"/>
  <c r="BF29" i="8"/>
  <c r="BE29" i="8"/>
  <c r="BD29" i="8"/>
  <c r="BC29" i="8"/>
  <c r="BC7" i="8" s="1"/>
  <c r="BG7" i="8" s="1"/>
  <c r="BB29" i="8"/>
  <c r="BF28" i="8"/>
  <c r="BF6" i="8" s="1"/>
  <c r="BF12" i="8" s="1"/>
  <c r="I19" i="8" s="1"/>
  <c r="BE28" i="8"/>
  <c r="BD28" i="8"/>
  <c r="BD6" i="8" s="1"/>
  <c r="BG6" i="8" s="1"/>
  <c r="BC28" i="8"/>
  <c r="BB28" i="8"/>
  <c r="BB6" i="8" s="1"/>
  <c r="BB12" i="8" s="1"/>
  <c r="BF27" i="8"/>
  <c r="BE27" i="8"/>
  <c r="BE5" i="8" s="1"/>
  <c r="BE11" i="8" s="1"/>
  <c r="BD27" i="8"/>
  <c r="BC27" i="8"/>
  <c r="BB27" i="8"/>
  <c r="BF26" i="8"/>
  <c r="BF4" i="8" s="1"/>
  <c r="BF10" i="8" s="1"/>
  <c r="I17" i="8" s="1"/>
  <c r="BE26" i="8"/>
  <c r="BD26" i="8"/>
  <c r="BC26" i="8"/>
  <c r="BB26" i="8"/>
  <c r="BB4" i="8" s="1"/>
  <c r="BF25" i="8"/>
  <c r="BE25" i="8"/>
  <c r="BD25" i="8"/>
  <c r="BC25" i="8"/>
  <c r="BC3" i="8" s="1"/>
  <c r="BG3" i="8" s="1"/>
  <c r="BB25" i="8"/>
  <c r="BA25" i="8"/>
  <c r="BC16" i="8"/>
  <c r="BD16" i="8" s="1"/>
  <c r="BE16" i="8" s="1"/>
  <c r="BF16" i="8" s="1"/>
  <c r="AX29" i="8"/>
  <c r="AW29" i="8"/>
  <c r="AV29" i="8"/>
  <c r="AU29" i="8"/>
  <c r="AU7" i="8" s="1"/>
  <c r="AY7" i="8" s="1"/>
  <c r="AT29" i="8"/>
  <c r="AX28" i="8"/>
  <c r="AW28" i="8"/>
  <c r="AW6" i="8" s="1"/>
  <c r="AW12" i="8" s="1"/>
  <c r="AV28" i="8"/>
  <c r="AV6" i="8" s="1"/>
  <c r="AU28" i="8"/>
  <c r="AT28" i="8"/>
  <c r="AX27" i="8"/>
  <c r="AW27" i="8"/>
  <c r="AW5" i="8" s="1"/>
  <c r="AV27" i="8"/>
  <c r="AU27" i="8"/>
  <c r="AT27" i="8"/>
  <c r="AX26" i="8"/>
  <c r="AX4" i="8" s="1"/>
  <c r="AX10" i="8" s="1"/>
  <c r="H17" i="8" s="1"/>
  <c r="AW26" i="8"/>
  <c r="AV26" i="8"/>
  <c r="AV4" i="8" s="1"/>
  <c r="AV10" i="8" s="1"/>
  <c r="AU26" i="8"/>
  <c r="AU4" i="8" s="1"/>
  <c r="AT26" i="8"/>
  <c r="AT4" i="8" s="1"/>
  <c r="AX25" i="8"/>
  <c r="AW25" i="8"/>
  <c r="AV25" i="8"/>
  <c r="AU25" i="8"/>
  <c r="AT25" i="8"/>
  <c r="AS25" i="8"/>
  <c r="AU16" i="8"/>
  <c r="AV16" i="8" s="1"/>
  <c r="AW16" i="8" s="1"/>
  <c r="AX16" i="8" s="1"/>
  <c r="AP29" i="8"/>
  <c r="AO29" i="8"/>
  <c r="AN29" i="8"/>
  <c r="AM29" i="8"/>
  <c r="AM7" i="8" s="1"/>
  <c r="AL29" i="8"/>
  <c r="AP28" i="8"/>
  <c r="AO28" i="8"/>
  <c r="AN28" i="8"/>
  <c r="AN6" i="8" s="1"/>
  <c r="AM28" i="8"/>
  <c r="AL28" i="8"/>
  <c r="AP27" i="8"/>
  <c r="AO27" i="8"/>
  <c r="AO5" i="8" s="1"/>
  <c r="AN27" i="8"/>
  <c r="AM27" i="8"/>
  <c r="AL27" i="8"/>
  <c r="AP26" i="8"/>
  <c r="AP4" i="8" s="1"/>
  <c r="AP10" i="8" s="1"/>
  <c r="G17" i="8" s="1"/>
  <c r="AO26" i="8"/>
  <c r="AN26" i="8"/>
  <c r="AM26" i="8"/>
  <c r="AL26" i="8"/>
  <c r="AL4" i="8" s="1"/>
  <c r="AP25" i="8"/>
  <c r="AO25" i="8"/>
  <c r="AN25" i="8"/>
  <c r="AM25" i="8"/>
  <c r="AM3" i="8" s="1"/>
  <c r="AM11" i="8" s="1"/>
  <c r="AL25" i="8"/>
  <c r="AK25" i="8"/>
  <c r="AM16" i="8"/>
  <c r="AN16" i="8" s="1"/>
  <c r="AO16" i="8" s="1"/>
  <c r="AP16" i="8" s="1"/>
  <c r="AH29" i="8"/>
  <c r="AG29" i="8"/>
  <c r="AF29" i="8"/>
  <c r="AE29" i="8"/>
  <c r="AE7" i="8" s="1"/>
  <c r="AI7" i="8" s="1"/>
  <c r="AD29" i="8"/>
  <c r="AH28" i="8"/>
  <c r="AG28" i="8"/>
  <c r="AG6" i="8" s="1"/>
  <c r="AF28" i="8"/>
  <c r="AF6" i="8" s="1"/>
  <c r="AE28" i="8"/>
  <c r="AD28" i="8"/>
  <c r="AH27" i="8"/>
  <c r="AG27" i="8"/>
  <c r="AG5" i="8" s="1"/>
  <c r="AF27" i="8"/>
  <c r="AE27" i="8"/>
  <c r="AD27" i="8"/>
  <c r="AH26" i="8"/>
  <c r="AH4" i="8" s="1"/>
  <c r="AH10" i="8" s="1"/>
  <c r="F17" i="8" s="1"/>
  <c r="AG26" i="8"/>
  <c r="AF26" i="8"/>
  <c r="AE26" i="8"/>
  <c r="AD26" i="8"/>
  <c r="AD4" i="8" s="1"/>
  <c r="AH25" i="8"/>
  <c r="AG25" i="8"/>
  <c r="AF25" i="8"/>
  <c r="AE25" i="8"/>
  <c r="AE3" i="8" s="1"/>
  <c r="AI3" i="8" s="1"/>
  <c r="AD25" i="8"/>
  <c r="AC25" i="8"/>
  <c r="AE16" i="8"/>
  <c r="AF16" i="8" s="1"/>
  <c r="AG16" i="8" s="1"/>
  <c r="AH16" i="8" s="1"/>
  <c r="BN7" i="8"/>
  <c r="BM7" i="8"/>
  <c r="BJ7" i="8"/>
  <c r="BN6" i="8"/>
  <c r="BN12" i="8" s="1"/>
  <c r="J19" i="8" s="1"/>
  <c r="BK6" i="8"/>
  <c r="BJ6" i="8"/>
  <c r="BJ12" i="8" s="1"/>
  <c r="BN5" i="8"/>
  <c r="BL5" i="8"/>
  <c r="BK5" i="8"/>
  <c r="BJ5" i="8"/>
  <c r="BJ11" i="8" s="1"/>
  <c r="BM4" i="8"/>
  <c r="BL4" i="8"/>
  <c r="BN3" i="8"/>
  <c r="BM3" i="8"/>
  <c r="BJ3" i="8"/>
  <c r="BF7" i="8"/>
  <c r="BE7" i="8"/>
  <c r="BD7" i="8"/>
  <c r="BB7" i="8"/>
  <c r="BE6" i="8"/>
  <c r="BE12" i="8" s="1"/>
  <c r="BC6" i="8"/>
  <c r="BF5" i="8"/>
  <c r="BF11" i="8" s="1"/>
  <c r="I18" i="8" s="1"/>
  <c r="BD5" i="8"/>
  <c r="BC5" i="8"/>
  <c r="BB5" i="8"/>
  <c r="BB11" i="8" s="1"/>
  <c r="BE4" i="8"/>
  <c r="BD4" i="8"/>
  <c r="BC4" i="8"/>
  <c r="BF3" i="8"/>
  <c r="BE3" i="8"/>
  <c r="BD3" i="8"/>
  <c r="BB3" i="8"/>
  <c r="AX7" i="8"/>
  <c r="AX13" i="8" s="1"/>
  <c r="H20" i="8" s="1"/>
  <c r="AW7" i="8"/>
  <c r="AV7" i="8"/>
  <c r="AT7" i="8"/>
  <c r="AX6" i="8"/>
  <c r="AU6" i="8"/>
  <c r="AT6" i="8"/>
  <c r="AX5" i="8"/>
  <c r="AV5" i="8"/>
  <c r="AV11" i="8" s="1"/>
  <c r="AU5" i="8"/>
  <c r="AT5" i="8"/>
  <c r="AW4" i="8"/>
  <c r="AW10" i="8" s="1"/>
  <c r="AX3" i="8"/>
  <c r="AW3" i="8"/>
  <c r="AV3" i="8"/>
  <c r="AU3" i="8"/>
  <c r="AY3" i="8" s="1"/>
  <c r="AT3" i="8"/>
  <c r="AP7" i="8"/>
  <c r="AO7" i="8"/>
  <c r="AO13" i="8" s="1"/>
  <c r="AN7" i="8"/>
  <c r="AL7" i="8"/>
  <c r="AP6" i="8"/>
  <c r="AO6" i="8"/>
  <c r="AO12" i="8" s="1"/>
  <c r="AM6" i="8"/>
  <c r="AL6" i="8"/>
  <c r="AP5" i="8"/>
  <c r="AN5" i="8"/>
  <c r="AM5" i="8"/>
  <c r="AL5" i="8"/>
  <c r="AL11" i="8" s="1"/>
  <c r="AO4" i="8"/>
  <c r="AN4" i="8"/>
  <c r="AM4" i="8"/>
  <c r="AP3" i="8"/>
  <c r="AO3" i="8"/>
  <c r="AN3" i="8"/>
  <c r="AN13" i="8" s="1"/>
  <c r="AL3" i="8"/>
  <c r="AH7" i="8"/>
  <c r="AH13" i="8" s="1"/>
  <c r="F20" i="8" s="1"/>
  <c r="AG7" i="8"/>
  <c r="AF7" i="8"/>
  <c r="AD7" i="8"/>
  <c r="AH6" i="8"/>
  <c r="AH12" i="8" s="1"/>
  <c r="F19" i="8" s="1"/>
  <c r="AE6" i="8"/>
  <c r="AD6" i="8"/>
  <c r="AD12" i="8" s="1"/>
  <c r="AH5" i="8"/>
  <c r="AF5" i="8"/>
  <c r="AE5" i="8"/>
  <c r="AD5" i="8"/>
  <c r="AD11" i="8" s="1"/>
  <c r="AG4" i="8"/>
  <c r="AF4" i="8"/>
  <c r="AE4" i="8"/>
  <c r="AH3" i="8"/>
  <c r="AG3" i="8"/>
  <c r="AF3" i="8"/>
  <c r="AD3" i="8"/>
  <c r="X7" i="8"/>
  <c r="Z6" i="8"/>
  <c r="Y6" i="8"/>
  <c r="V6" i="8"/>
  <c r="X3" i="8"/>
  <c r="Z29" i="8"/>
  <c r="Z7" i="8" s="1"/>
  <c r="Y29" i="8"/>
  <c r="Y7" i="8" s="1"/>
  <c r="X29" i="8"/>
  <c r="W29" i="8"/>
  <c r="W7" i="8" s="1"/>
  <c r="V29" i="8"/>
  <c r="V7" i="8" s="1"/>
  <c r="Z28" i="8"/>
  <c r="Y28" i="8"/>
  <c r="X28" i="8"/>
  <c r="X6" i="8" s="1"/>
  <c r="W28" i="8"/>
  <c r="W6" i="8" s="1"/>
  <c r="V28" i="8"/>
  <c r="Z27" i="8"/>
  <c r="Z5" i="8" s="1"/>
  <c r="Y27" i="8"/>
  <c r="Y5" i="8" s="1"/>
  <c r="X27" i="8"/>
  <c r="X5" i="8" s="1"/>
  <c r="X11" i="8" s="1"/>
  <c r="W27" i="8"/>
  <c r="W5" i="8" s="1"/>
  <c r="V27" i="8"/>
  <c r="V5" i="8" s="1"/>
  <c r="Z26" i="8"/>
  <c r="Z4" i="8" s="1"/>
  <c r="Y26" i="8"/>
  <c r="Y4" i="8" s="1"/>
  <c r="X26" i="8"/>
  <c r="X4" i="8" s="1"/>
  <c r="X10" i="8" s="1"/>
  <c r="W26" i="8"/>
  <c r="W4" i="8" s="1"/>
  <c r="V26" i="8"/>
  <c r="V4" i="8" s="1"/>
  <c r="Z25" i="8"/>
  <c r="Z3" i="8" s="1"/>
  <c r="Y25" i="8"/>
  <c r="Y3" i="8" s="1"/>
  <c r="X25" i="8"/>
  <c r="W25" i="8"/>
  <c r="W3" i="8" s="1"/>
  <c r="V25" i="8"/>
  <c r="V3" i="8" s="1"/>
  <c r="U25" i="8"/>
  <c r="X16" i="8"/>
  <c r="Y16" i="8" s="1"/>
  <c r="Z16" i="8" s="1"/>
  <c r="W16" i="8"/>
  <c r="P16" i="8"/>
  <c r="Q16" i="8" s="1"/>
  <c r="R16" i="8" s="1"/>
  <c r="O16" i="8"/>
  <c r="R7" i="8"/>
  <c r="Q7" i="8"/>
  <c r="P7" i="8"/>
  <c r="O7" i="8"/>
  <c r="S7" i="8" s="1"/>
  <c r="N7" i="8"/>
  <c r="R6" i="8"/>
  <c r="Q6" i="8"/>
  <c r="P6" i="8"/>
  <c r="P12" i="8" s="1"/>
  <c r="O6" i="8"/>
  <c r="N6" i="8"/>
  <c r="R5" i="8"/>
  <c r="Q5" i="8"/>
  <c r="S5" i="8" s="1"/>
  <c r="P5" i="8"/>
  <c r="O5" i="8"/>
  <c r="N5" i="8"/>
  <c r="R4" i="8"/>
  <c r="R10" i="8" s="1"/>
  <c r="D17" i="8" s="1"/>
  <c r="Q4" i="8"/>
  <c r="P4" i="8"/>
  <c r="O4" i="8"/>
  <c r="N4" i="8"/>
  <c r="S4" i="8" s="1"/>
  <c r="R3" i="8"/>
  <c r="Q3" i="8"/>
  <c r="Q12" i="8" s="1"/>
  <c r="P3" i="8"/>
  <c r="O3" i="8"/>
  <c r="O13" i="8" s="1"/>
  <c r="N3" i="8"/>
  <c r="R29" i="8"/>
  <c r="Q29" i="8"/>
  <c r="P29" i="8"/>
  <c r="O29" i="8"/>
  <c r="N29" i="8"/>
  <c r="R28" i="8"/>
  <c r="Q28" i="8"/>
  <c r="P28" i="8"/>
  <c r="O28" i="8"/>
  <c r="N28" i="8"/>
  <c r="R27" i="8"/>
  <c r="Q27" i="8"/>
  <c r="P27" i="8"/>
  <c r="O27" i="8"/>
  <c r="N27" i="8"/>
  <c r="R25" i="8"/>
  <c r="Q25" i="8"/>
  <c r="P25" i="8"/>
  <c r="O25" i="8"/>
  <c r="N25" i="8"/>
  <c r="R26" i="8"/>
  <c r="Q26" i="8"/>
  <c r="P26" i="8"/>
  <c r="O26" i="8"/>
  <c r="N26" i="8"/>
  <c r="M25" i="8"/>
  <c r="G7" i="8"/>
  <c r="F7" i="8"/>
  <c r="F13" i="8" s="1"/>
  <c r="E7" i="8"/>
  <c r="D7" i="8"/>
  <c r="C7" i="8"/>
  <c r="G6" i="8"/>
  <c r="G12" i="8" s="1"/>
  <c r="C19" i="8" s="1"/>
  <c r="F6" i="8"/>
  <c r="E6" i="8"/>
  <c r="E12" i="8" s="1"/>
  <c r="D6" i="8"/>
  <c r="C6" i="8"/>
  <c r="G5" i="8"/>
  <c r="F5" i="8"/>
  <c r="E5" i="8"/>
  <c r="D5" i="8"/>
  <c r="C5" i="8"/>
  <c r="G4" i="8"/>
  <c r="G10" i="8" s="1"/>
  <c r="C17" i="8" s="1"/>
  <c r="F4" i="8"/>
  <c r="E4" i="8"/>
  <c r="D4" i="8"/>
  <c r="C4" i="8"/>
  <c r="C10" i="8" s="1"/>
  <c r="G3" i="8"/>
  <c r="F3" i="8"/>
  <c r="F10" i="8" s="1"/>
  <c r="E3" i="8"/>
  <c r="D3" i="8"/>
  <c r="C3" i="8"/>
  <c r="S6" i="8"/>
  <c r="BJ13" i="8"/>
  <c r="BI13" i="8"/>
  <c r="BI12" i="8"/>
  <c r="BN11" i="8"/>
  <c r="J18" i="8" s="1"/>
  <c r="BI11" i="8"/>
  <c r="BI10" i="8"/>
  <c r="BK2" i="8"/>
  <c r="BL2" i="8" s="1"/>
  <c r="BM2" i="8" s="1"/>
  <c r="BN2" i="8" s="1"/>
  <c r="BF13" i="8"/>
  <c r="I20" i="8" s="1"/>
  <c r="BE13" i="8"/>
  <c r="BB13" i="8"/>
  <c r="BA13" i="8"/>
  <c r="BA12" i="8"/>
  <c r="BA11" i="8"/>
  <c r="BE10" i="8"/>
  <c r="BA10" i="8"/>
  <c r="BC2" i="8"/>
  <c r="BD2" i="8" s="1"/>
  <c r="BE2" i="8" s="1"/>
  <c r="BF2" i="8" s="1"/>
  <c r="AW13" i="8"/>
  <c r="AV13" i="8"/>
  <c r="AT13" i="8"/>
  <c r="AS13" i="8"/>
  <c r="AX12" i="8"/>
  <c r="H19" i="8" s="1"/>
  <c r="AT12" i="8"/>
  <c r="AS12" i="8"/>
  <c r="AX11" i="8"/>
  <c r="H18" i="8" s="1"/>
  <c r="AT11" i="8"/>
  <c r="AS11" i="8"/>
  <c r="AS10" i="8"/>
  <c r="AU2" i="8"/>
  <c r="AV2" i="8" s="1"/>
  <c r="AW2" i="8" s="1"/>
  <c r="AX2" i="8" s="1"/>
  <c r="AP13" i="8"/>
  <c r="G20" i="8" s="1"/>
  <c r="AL13" i="8"/>
  <c r="AK13" i="8"/>
  <c r="AP12" i="8"/>
  <c r="G19" i="8" s="1"/>
  <c r="AL12" i="8"/>
  <c r="AK12" i="8"/>
  <c r="AP11" i="8"/>
  <c r="G18" i="8" s="1"/>
  <c r="AK11" i="8"/>
  <c r="AO10" i="8"/>
  <c r="AK10" i="8"/>
  <c r="AM2" i="8"/>
  <c r="AN2" i="8" s="1"/>
  <c r="AO2" i="8" s="1"/>
  <c r="AP2" i="8" s="1"/>
  <c r="AF13" i="8"/>
  <c r="AD13" i="8"/>
  <c r="AC13" i="8"/>
  <c r="AC12" i="8"/>
  <c r="AH11" i="8"/>
  <c r="F18" i="8" s="1"/>
  <c r="AF11" i="8"/>
  <c r="AC11" i="8"/>
  <c r="AC10" i="8"/>
  <c r="AE2" i="8"/>
  <c r="AF2" i="8" s="1"/>
  <c r="AG2" i="8" s="1"/>
  <c r="AH2" i="8" s="1"/>
  <c r="U13" i="8"/>
  <c r="U12" i="8"/>
  <c r="U11" i="8"/>
  <c r="U10" i="8"/>
  <c r="W2" i="8"/>
  <c r="X2" i="8" s="1"/>
  <c r="Y2" i="8" s="1"/>
  <c r="Z2" i="8" s="1"/>
  <c r="R13" i="8"/>
  <c r="D20" i="8" s="1"/>
  <c r="P13" i="8"/>
  <c r="N13" i="8"/>
  <c r="M13" i="8"/>
  <c r="R12" i="8"/>
  <c r="D19" i="8" s="1"/>
  <c r="N12" i="8"/>
  <c r="M12" i="8"/>
  <c r="R11" i="8"/>
  <c r="D18" i="8" s="1"/>
  <c r="P11" i="8"/>
  <c r="N11" i="8"/>
  <c r="M11" i="8"/>
  <c r="P10" i="8"/>
  <c r="M10" i="8"/>
  <c r="O2" i="8"/>
  <c r="P2" i="8" s="1"/>
  <c r="Q2" i="8" s="1"/>
  <c r="R2" i="8" s="1"/>
  <c r="G13" i="8"/>
  <c r="C20" i="8" s="1"/>
  <c r="E13" i="8"/>
  <c r="F12" i="8"/>
  <c r="G11" i="8"/>
  <c r="C18" i="8" s="1"/>
  <c r="C11" i="8"/>
  <c r="B13" i="8"/>
  <c r="B12" i="8"/>
  <c r="B11" i="8"/>
  <c r="B10" i="8"/>
  <c r="D2" i="8"/>
  <c r="E2" i="8" s="1"/>
  <c r="F2" i="8" s="1"/>
  <c r="G2" i="8" s="1"/>
  <c r="G29" i="7"/>
  <c r="F29" i="7"/>
  <c r="E29" i="7"/>
  <c r="G27" i="7"/>
  <c r="F27" i="7"/>
  <c r="E27" i="7"/>
  <c r="G16" i="7"/>
  <c r="F16" i="7"/>
  <c r="E16" i="7"/>
  <c r="G18" i="7"/>
  <c r="F18" i="7"/>
  <c r="E18" i="7"/>
  <c r="G13" i="7"/>
  <c r="F13" i="7"/>
  <c r="E13" i="7"/>
  <c r="G9" i="7"/>
  <c r="F9" i="7"/>
  <c r="E9" i="7"/>
  <c r="G7" i="7"/>
  <c r="F7" i="7"/>
  <c r="E7" i="7"/>
  <c r="G25" i="7"/>
  <c r="G24" i="7"/>
  <c r="G23" i="7"/>
  <c r="G22" i="7"/>
  <c r="G21" i="7"/>
  <c r="G20" i="7"/>
  <c r="G19" i="7"/>
  <c r="G17" i="7"/>
  <c r="G11" i="7"/>
  <c r="G10" i="7"/>
  <c r="G8" i="7"/>
  <c r="D29" i="7"/>
  <c r="C29" i="7"/>
  <c r="D27" i="7"/>
  <c r="C27" i="7"/>
  <c r="D18" i="7"/>
  <c r="C18" i="7"/>
  <c r="D16" i="7"/>
  <c r="C16" i="7"/>
  <c r="D13" i="7"/>
  <c r="C13" i="7"/>
  <c r="D9" i="7"/>
  <c r="C9" i="7"/>
  <c r="D7" i="7"/>
  <c r="C7" i="7"/>
  <c r="P209" i="6"/>
  <c r="P208" i="6"/>
  <c r="P207" i="6"/>
  <c r="O209" i="6"/>
  <c r="N209" i="6"/>
  <c r="M209" i="6"/>
  <c r="O208" i="6"/>
  <c r="N208" i="6"/>
  <c r="M208" i="6"/>
  <c r="O207" i="6"/>
  <c r="N207" i="6"/>
  <c r="M207" i="6"/>
  <c r="L209" i="6"/>
  <c r="L208" i="6"/>
  <c r="L207" i="6"/>
  <c r="O205" i="6"/>
  <c r="N205" i="6"/>
  <c r="M205" i="6"/>
  <c r="L205" i="6"/>
  <c r="K205" i="6"/>
  <c r="O204" i="6"/>
  <c r="N204" i="6"/>
  <c r="M204" i="6"/>
  <c r="L204" i="6"/>
  <c r="K204" i="6"/>
  <c r="O203" i="6"/>
  <c r="N203" i="6"/>
  <c r="M203" i="6"/>
  <c r="L203" i="6"/>
  <c r="K203" i="6"/>
  <c r="H231" i="6"/>
  <c r="P202" i="6"/>
  <c r="O202" i="6"/>
  <c r="N202" i="6"/>
  <c r="M202" i="6"/>
  <c r="L202" i="6"/>
  <c r="O201" i="6"/>
  <c r="N201" i="6"/>
  <c r="M201" i="6"/>
  <c r="L201" i="6"/>
  <c r="K201" i="6"/>
  <c r="O200" i="6"/>
  <c r="N200" i="6"/>
  <c r="M200" i="6"/>
  <c r="L200" i="6"/>
  <c r="K200" i="6"/>
  <c r="P199" i="6"/>
  <c r="O199" i="6"/>
  <c r="N199" i="6"/>
  <c r="M199" i="6"/>
  <c r="L199" i="6"/>
  <c r="O198" i="6"/>
  <c r="N198" i="6"/>
  <c r="M198" i="6"/>
  <c r="L198" i="6"/>
  <c r="K198" i="6"/>
  <c r="O197" i="6"/>
  <c r="N197" i="6"/>
  <c r="M197" i="6"/>
  <c r="L197" i="6"/>
  <c r="K197" i="6"/>
  <c r="H236" i="6"/>
  <c r="H235" i="6"/>
  <c r="H234" i="6"/>
  <c r="H228" i="6"/>
  <c r="H227" i="6"/>
  <c r="H226" i="6"/>
  <c r="H225" i="6"/>
  <c r="H224" i="6"/>
  <c r="H223" i="6"/>
  <c r="H221" i="6"/>
  <c r="H220" i="6"/>
  <c r="H219" i="6"/>
  <c r="H218" i="6"/>
  <c r="H217" i="6"/>
  <c r="G213" i="6"/>
  <c r="F213" i="6"/>
  <c r="E213" i="6"/>
  <c r="D213" i="6"/>
  <c r="C213" i="6"/>
  <c r="J181" i="6"/>
  <c r="J180" i="6"/>
  <c r="J179" i="6"/>
  <c r="J178" i="6"/>
  <c r="J173" i="6"/>
  <c r="J172" i="6"/>
  <c r="D64" i="10" l="1"/>
  <c r="D66" i="10" s="1"/>
  <c r="D70" i="10" s="1"/>
  <c r="H26" i="9"/>
  <c r="H25" i="9"/>
  <c r="BN13" i="8"/>
  <c r="J20" i="8" s="1"/>
  <c r="BO7" i="8"/>
  <c r="BM12" i="8"/>
  <c r="BL11" i="8"/>
  <c r="BL13" i="8"/>
  <c r="BO3" i="8"/>
  <c r="BM11" i="8"/>
  <c r="BL10" i="8"/>
  <c r="BM13" i="8"/>
  <c r="BJ10" i="8"/>
  <c r="BO4" i="8"/>
  <c r="BO6" i="8"/>
  <c r="BL12" i="8"/>
  <c r="BM10" i="8"/>
  <c r="BO11" i="8"/>
  <c r="J23" i="8" s="1"/>
  <c r="BD13" i="8"/>
  <c r="BB10" i="8"/>
  <c r="BG4" i="8"/>
  <c r="BD10" i="8"/>
  <c r="BD11" i="8"/>
  <c r="BD12" i="8"/>
  <c r="AY6" i="8"/>
  <c r="AV12" i="8"/>
  <c r="AT10" i="8"/>
  <c r="AY4" i="8"/>
  <c r="AW11" i="8"/>
  <c r="AO11" i="8"/>
  <c r="AQ5" i="8"/>
  <c r="AQ4" i="8"/>
  <c r="AL10" i="8"/>
  <c r="AN10" i="8"/>
  <c r="AN11" i="8"/>
  <c r="AN12" i="8"/>
  <c r="AM13" i="8"/>
  <c r="AQ13" i="8" s="1"/>
  <c r="G25" i="8" s="1"/>
  <c r="AM10" i="8"/>
  <c r="AM12" i="8"/>
  <c r="AQ12" i="8" s="1"/>
  <c r="G24" i="8" s="1"/>
  <c r="AQ6" i="8"/>
  <c r="AQ11" i="8"/>
  <c r="G23" i="8" s="1"/>
  <c r="AQ3" i="8"/>
  <c r="AQ7" i="8"/>
  <c r="AQ10" i="8"/>
  <c r="G22" i="8" s="1"/>
  <c r="AG12" i="8"/>
  <c r="AG11" i="8"/>
  <c r="AF10" i="8"/>
  <c r="AG13" i="8"/>
  <c r="AD10" i="8"/>
  <c r="AI4" i="8"/>
  <c r="AI6" i="8"/>
  <c r="AF12" i="8"/>
  <c r="AG10" i="8"/>
  <c r="AA7" i="8"/>
  <c r="X13" i="8"/>
  <c r="AA6" i="8"/>
  <c r="X12" i="8"/>
  <c r="AA4" i="8"/>
  <c r="Y13" i="8"/>
  <c r="Y12" i="8"/>
  <c r="Y10" i="8"/>
  <c r="V12" i="8"/>
  <c r="V11" i="8"/>
  <c r="V13" i="8"/>
  <c r="Z13" i="8"/>
  <c r="E20" i="8" s="1"/>
  <c r="Z12" i="8"/>
  <c r="E19" i="8" s="1"/>
  <c r="K19" i="8" s="1"/>
  <c r="Z11" i="8"/>
  <c r="E18" i="8" s="1"/>
  <c r="AA3" i="8"/>
  <c r="V10" i="8"/>
  <c r="Z10" i="8"/>
  <c r="E17" i="8" s="1"/>
  <c r="K17" i="8" s="1"/>
  <c r="Y11" i="8"/>
  <c r="BK11" i="8"/>
  <c r="BK13" i="8"/>
  <c r="BO13" i="8" s="1"/>
  <c r="J25" i="8" s="1"/>
  <c r="BO5" i="8"/>
  <c r="BK10" i="8"/>
  <c r="BK12" i="8"/>
  <c r="BC11" i="8"/>
  <c r="BC13" i="8"/>
  <c r="BG13" i="8" s="1"/>
  <c r="I25" i="8" s="1"/>
  <c r="BG5" i="8"/>
  <c r="BC10" i="8"/>
  <c r="BG10" i="8" s="1"/>
  <c r="I22" i="8" s="1"/>
  <c r="BC12" i="8"/>
  <c r="BG12" i="8" s="1"/>
  <c r="I24" i="8" s="1"/>
  <c r="AU11" i="8"/>
  <c r="AY11" i="8" s="1"/>
  <c r="H23" i="8" s="1"/>
  <c r="AU13" i="8"/>
  <c r="AY13" i="8" s="1"/>
  <c r="H25" i="8" s="1"/>
  <c r="AY5" i="8"/>
  <c r="AU10" i="8"/>
  <c r="AY10" i="8" s="1"/>
  <c r="H22" i="8" s="1"/>
  <c r="AU12" i="8"/>
  <c r="AY12" i="8" s="1"/>
  <c r="H24" i="8" s="1"/>
  <c r="AE11" i="8"/>
  <c r="AI11" i="8" s="1"/>
  <c r="F23" i="8" s="1"/>
  <c r="AE13" i="8"/>
  <c r="AI13" i="8" s="1"/>
  <c r="F25" i="8" s="1"/>
  <c r="AI5" i="8"/>
  <c r="K18" i="8"/>
  <c r="AE10" i="8"/>
  <c r="AE12" i="8"/>
  <c r="AI12" i="8" s="1"/>
  <c r="F24" i="8" s="1"/>
  <c r="W11" i="8"/>
  <c r="AA11" i="8" s="1"/>
  <c r="E23" i="8" s="1"/>
  <c r="W13" i="8"/>
  <c r="AA13" i="8" s="1"/>
  <c r="E25" i="8" s="1"/>
  <c r="AA5" i="8"/>
  <c r="K20" i="8"/>
  <c r="W10" i="8"/>
  <c r="W12" i="8"/>
  <c r="N10" i="8"/>
  <c r="O10" i="8"/>
  <c r="S10" i="8" s="1"/>
  <c r="D22" i="8" s="1"/>
  <c r="Q11" i="8"/>
  <c r="O12" i="8"/>
  <c r="S12" i="8" s="1"/>
  <c r="D24" i="8" s="1"/>
  <c r="Q13" i="8"/>
  <c r="S3" i="8"/>
  <c r="Q10" i="8"/>
  <c r="O11" i="8"/>
  <c r="S11" i="8" s="1"/>
  <c r="D23" i="8" s="1"/>
  <c r="H3" i="8"/>
  <c r="F11" i="8"/>
  <c r="H7" i="8"/>
  <c r="E11" i="8"/>
  <c r="H4" i="8"/>
  <c r="C13" i="8"/>
  <c r="S13" i="8"/>
  <c r="D25" i="8" s="1"/>
  <c r="D13" i="8"/>
  <c r="H6" i="8"/>
  <c r="C12" i="8"/>
  <c r="H5" i="8"/>
  <c r="D10" i="8"/>
  <c r="E10" i="8"/>
  <c r="D11" i="8"/>
  <c r="D12" i="8"/>
  <c r="H13" i="8"/>
  <c r="C25" i="8" s="1"/>
  <c r="F118" i="4"/>
  <c r="F117" i="4"/>
  <c r="F116" i="4"/>
  <c r="F115" i="4"/>
  <c r="F114" i="4"/>
  <c r="F113" i="4"/>
  <c r="F112" i="4"/>
  <c r="F111" i="4"/>
  <c r="F110" i="4"/>
  <c r="F109" i="4"/>
  <c r="F108" i="4"/>
  <c r="K31" i="4"/>
  <c r="L31" i="4" s="1"/>
  <c r="M31" i="4" s="1"/>
  <c r="N31" i="4" s="1"/>
  <c r="I35" i="4"/>
  <c r="I34" i="4"/>
  <c r="I39" i="4"/>
  <c r="I38" i="4"/>
  <c r="I37" i="4"/>
  <c r="I36" i="4"/>
  <c r="I33" i="4"/>
  <c r="F68" i="4"/>
  <c r="N38" i="4" s="1"/>
  <c r="E68" i="4"/>
  <c r="M38" i="4" s="1"/>
  <c r="D68" i="4"/>
  <c r="L38" i="4" s="1"/>
  <c r="C68" i="4"/>
  <c r="K38" i="4" s="1"/>
  <c r="B68" i="4"/>
  <c r="J38" i="4" s="1"/>
  <c r="F69" i="4"/>
  <c r="N39" i="4" s="1"/>
  <c r="E69" i="4"/>
  <c r="M39" i="4" s="1"/>
  <c r="D69" i="4"/>
  <c r="L39" i="4" s="1"/>
  <c r="C69" i="4"/>
  <c r="K39" i="4" s="1"/>
  <c r="B69" i="4"/>
  <c r="J39" i="4" s="1"/>
  <c r="F67" i="4"/>
  <c r="N37" i="4" s="1"/>
  <c r="E67" i="4"/>
  <c r="M37" i="4" s="1"/>
  <c r="D67" i="4"/>
  <c r="L37" i="4" s="1"/>
  <c r="C67" i="4"/>
  <c r="K37" i="4" s="1"/>
  <c r="B67" i="4"/>
  <c r="J37" i="4" s="1"/>
  <c r="B66" i="4"/>
  <c r="J36" i="4" s="1"/>
  <c r="F65" i="4"/>
  <c r="N34" i="4" s="1"/>
  <c r="E65" i="4"/>
  <c r="M34" i="4" s="1"/>
  <c r="D65" i="4"/>
  <c r="L34" i="4" s="1"/>
  <c r="C65" i="4"/>
  <c r="K34" i="4" s="1"/>
  <c r="B65" i="4"/>
  <c r="J34" i="4" s="1"/>
  <c r="F64" i="4"/>
  <c r="N35" i="4" s="1"/>
  <c r="E64" i="4"/>
  <c r="M35" i="4" s="1"/>
  <c r="D64" i="4"/>
  <c r="L35" i="4" s="1"/>
  <c r="C64" i="4"/>
  <c r="K35" i="4" s="1"/>
  <c r="B64" i="4"/>
  <c r="J35" i="4" s="1"/>
  <c r="F63" i="4"/>
  <c r="N33" i="4" s="1"/>
  <c r="E63" i="4"/>
  <c r="M33" i="4" s="1"/>
  <c r="D63" i="4"/>
  <c r="L33" i="4" s="1"/>
  <c r="C63" i="4"/>
  <c r="K33" i="4" s="1"/>
  <c r="B63" i="4"/>
  <c r="J33" i="4" s="1"/>
  <c r="N26" i="4"/>
  <c r="M26" i="4"/>
  <c r="L26" i="4"/>
  <c r="F59" i="4"/>
  <c r="N29" i="4" s="1"/>
  <c r="E59" i="4"/>
  <c r="M29" i="4" s="1"/>
  <c r="D59" i="4"/>
  <c r="L29" i="4" s="1"/>
  <c r="C59" i="4"/>
  <c r="K29" i="4" s="1"/>
  <c r="F58" i="4"/>
  <c r="N28" i="4" s="1"/>
  <c r="E58" i="4"/>
  <c r="M28" i="4" s="1"/>
  <c r="D58" i="4"/>
  <c r="L28" i="4" s="1"/>
  <c r="C58" i="4"/>
  <c r="K28" i="4" s="1"/>
  <c r="F57" i="4"/>
  <c r="N27" i="4" s="1"/>
  <c r="E57" i="4"/>
  <c r="M27" i="4" s="1"/>
  <c r="D57" i="4"/>
  <c r="L27" i="4" s="1"/>
  <c r="C57" i="4"/>
  <c r="K27" i="4" s="1"/>
  <c r="C56" i="4"/>
  <c r="K26" i="4" s="1"/>
  <c r="F55" i="4"/>
  <c r="N24" i="4" s="1"/>
  <c r="E55" i="4"/>
  <c r="M24" i="4" s="1"/>
  <c r="D55" i="4"/>
  <c r="L24" i="4" s="1"/>
  <c r="C55" i="4"/>
  <c r="K24" i="4" s="1"/>
  <c r="F54" i="4"/>
  <c r="N25" i="4" s="1"/>
  <c r="E54" i="4"/>
  <c r="M25" i="4" s="1"/>
  <c r="D54" i="4"/>
  <c r="L25" i="4" s="1"/>
  <c r="C54" i="4"/>
  <c r="K25" i="4" s="1"/>
  <c r="F53" i="4"/>
  <c r="N23" i="4" s="1"/>
  <c r="E53" i="4"/>
  <c r="M23" i="4" s="1"/>
  <c r="D53" i="4"/>
  <c r="L23" i="4" s="1"/>
  <c r="C53" i="4"/>
  <c r="K23" i="4" s="1"/>
  <c r="A59" i="4"/>
  <c r="I29" i="4" s="1"/>
  <c r="A58" i="4"/>
  <c r="I28" i="4" s="1"/>
  <c r="A57" i="4"/>
  <c r="I27" i="4" s="1"/>
  <c r="A56" i="4"/>
  <c r="I26" i="4" s="1"/>
  <c r="A55" i="4"/>
  <c r="I24" i="4" s="1"/>
  <c r="A54" i="4"/>
  <c r="I25" i="4" s="1"/>
  <c r="A53" i="4"/>
  <c r="I23" i="4" s="1"/>
  <c r="I17" i="4"/>
  <c r="I21" i="4"/>
  <c r="I20" i="4"/>
  <c r="I19" i="4"/>
  <c r="I18" i="4"/>
  <c r="I16" i="4"/>
  <c r="I15" i="4"/>
  <c r="K13" i="4"/>
  <c r="L13" i="4" s="1"/>
  <c r="M13" i="4" s="1"/>
  <c r="N13" i="4" s="1"/>
  <c r="E118" i="4"/>
  <c r="D118" i="4"/>
  <c r="C118" i="4"/>
  <c r="B118" i="4"/>
  <c r="E117" i="4"/>
  <c r="D117" i="4"/>
  <c r="C117" i="4"/>
  <c r="B117" i="4"/>
  <c r="E116" i="4"/>
  <c r="D116" i="4"/>
  <c r="C116" i="4"/>
  <c r="B116" i="4"/>
  <c r="E115" i="4"/>
  <c r="D115" i="4"/>
  <c r="C115" i="4"/>
  <c r="B115" i="4"/>
  <c r="E114" i="4"/>
  <c r="D114" i="4"/>
  <c r="C114" i="4"/>
  <c r="B114" i="4"/>
  <c r="E113" i="4"/>
  <c r="D113" i="4"/>
  <c r="C113" i="4"/>
  <c r="B113" i="4"/>
  <c r="E112" i="4"/>
  <c r="D112" i="4"/>
  <c r="C112" i="4"/>
  <c r="B112" i="4"/>
  <c r="E111" i="4"/>
  <c r="D111" i="4"/>
  <c r="C111" i="4"/>
  <c r="B111" i="4"/>
  <c r="E110" i="4"/>
  <c r="D110" i="4"/>
  <c r="C110" i="4"/>
  <c r="B110" i="4"/>
  <c r="E109" i="4"/>
  <c r="D109" i="4"/>
  <c r="C109" i="4"/>
  <c r="B109" i="4"/>
  <c r="E108" i="4"/>
  <c r="D108" i="4"/>
  <c r="C108" i="4"/>
  <c r="B108" i="4"/>
  <c r="E64" i="10" l="1"/>
  <c r="E66" i="10" s="1"/>
  <c r="E70" i="10" s="1"/>
  <c r="D71" i="10"/>
  <c r="D73" i="10"/>
  <c r="D75" i="10" s="1"/>
  <c r="D80" i="10" s="1"/>
  <c r="BO12" i="8"/>
  <c r="J24" i="8" s="1"/>
  <c r="BO10" i="8"/>
  <c r="J22" i="8" s="1"/>
  <c r="BG11" i="8"/>
  <c r="I23" i="8" s="1"/>
  <c r="AI10" i="8"/>
  <c r="F22" i="8" s="1"/>
  <c r="AA12" i="8"/>
  <c r="E24" i="8" s="1"/>
  <c r="K24" i="8" s="1"/>
  <c r="K23" i="8"/>
  <c r="AA10" i="8"/>
  <c r="E22" i="8" s="1"/>
  <c r="K25" i="8"/>
  <c r="H11" i="8"/>
  <c r="C23" i="8" s="1"/>
  <c r="H10" i="8"/>
  <c r="C22" i="8" s="1"/>
  <c r="H12" i="8"/>
  <c r="C24" i="8" s="1"/>
  <c r="G118" i="6"/>
  <c r="F118" i="6"/>
  <c r="E118" i="6"/>
  <c r="D118" i="6"/>
  <c r="C118" i="6"/>
  <c r="G116" i="6"/>
  <c r="F116" i="6"/>
  <c r="B116" i="6"/>
  <c r="G113" i="6"/>
  <c r="F113" i="6"/>
  <c r="E113" i="6"/>
  <c r="D113" i="6"/>
  <c r="C113" i="6"/>
  <c r="G112" i="6"/>
  <c r="F112" i="6"/>
  <c r="E112" i="6"/>
  <c r="D112" i="6"/>
  <c r="C112" i="6"/>
  <c r="G111" i="6"/>
  <c r="F111" i="6"/>
  <c r="E111" i="6"/>
  <c r="D111" i="6"/>
  <c r="C111" i="6"/>
  <c r="G110" i="6"/>
  <c r="F110" i="6"/>
  <c r="E110" i="6"/>
  <c r="D110" i="6"/>
  <c r="C110" i="6"/>
  <c r="B113" i="6"/>
  <c r="B112" i="6"/>
  <c r="B111" i="6"/>
  <c r="B110" i="6"/>
  <c r="G107" i="6"/>
  <c r="F107" i="6"/>
  <c r="E107" i="6"/>
  <c r="D107" i="6"/>
  <c r="C107" i="6"/>
  <c r="G106" i="6"/>
  <c r="F106" i="6"/>
  <c r="E106" i="6"/>
  <c r="D106" i="6"/>
  <c r="C106" i="6"/>
  <c r="G105" i="6"/>
  <c r="F105" i="6"/>
  <c r="E105" i="6"/>
  <c r="D105" i="6"/>
  <c r="C105" i="6"/>
  <c r="G104" i="6"/>
  <c r="F104" i="6"/>
  <c r="E104" i="6"/>
  <c r="D104" i="6"/>
  <c r="C104" i="6"/>
  <c r="G103" i="6"/>
  <c r="F103" i="6"/>
  <c r="E103" i="6"/>
  <c r="D103" i="6"/>
  <c r="C103" i="6"/>
  <c r="G102" i="6"/>
  <c r="F102" i="6"/>
  <c r="E102" i="6"/>
  <c r="E231" i="6" s="1"/>
  <c r="D102" i="6"/>
  <c r="C102" i="6"/>
  <c r="B107" i="6"/>
  <c r="B106" i="6"/>
  <c r="B105" i="6"/>
  <c r="B104" i="6"/>
  <c r="B103" i="6"/>
  <c r="B102" i="6"/>
  <c r="G99" i="6"/>
  <c r="F99" i="6"/>
  <c r="E99" i="6"/>
  <c r="D99" i="6"/>
  <c r="C99" i="6"/>
  <c r="G97" i="6"/>
  <c r="F97" i="6"/>
  <c r="E97" i="6"/>
  <c r="D97" i="6"/>
  <c r="C97" i="6"/>
  <c r="G96" i="6"/>
  <c r="F96" i="6"/>
  <c r="E96" i="6"/>
  <c r="D96" i="6"/>
  <c r="C96" i="6"/>
  <c r="G95" i="6"/>
  <c r="F95" i="6"/>
  <c r="E95" i="6"/>
  <c r="D95" i="6"/>
  <c r="C95" i="6"/>
  <c r="B99" i="6"/>
  <c r="B97" i="6"/>
  <c r="B96" i="6"/>
  <c r="B95" i="6"/>
  <c r="G86" i="6"/>
  <c r="F86" i="6"/>
  <c r="E86" i="6"/>
  <c r="D86" i="6"/>
  <c r="C86" i="6"/>
  <c r="B86" i="6"/>
  <c r="G83" i="6"/>
  <c r="F83" i="6"/>
  <c r="E83" i="6"/>
  <c r="D83" i="6"/>
  <c r="C83" i="6"/>
  <c r="G79" i="6"/>
  <c r="F79" i="6"/>
  <c r="E79" i="6"/>
  <c r="D79" i="6"/>
  <c r="C79" i="6"/>
  <c r="G78" i="6"/>
  <c r="F78" i="6"/>
  <c r="E78" i="6"/>
  <c r="D78" i="6"/>
  <c r="C78" i="6"/>
  <c r="G77" i="6"/>
  <c r="F77" i="6"/>
  <c r="E77" i="6"/>
  <c r="D77" i="6"/>
  <c r="C77" i="6"/>
  <c r="G76" i="6"/>
  <c r="F76" i="6"/>
  <c r="E76" i="6"/>
  <c r="D76" i="6"/>
  <c r="C76" i="6"/>
  <c r="G75" i="6"/>
  <c r="F75" i="6"/>
  <c r="E75" i="6"/>
  <c r="D75" i="6"/>
  <c r="C75" i="6"/>
  <c r="G74" i="6"/>
  <c r="F74" i="6"/>
  <c r="E74" i="6"/>
  <c r="D74" i="6"/>
  <c r="C74" i="6"/>
  <c r="G73" i="6"/>
  <c r="F73" i="6"/>
  <c r="E73" i="6"/>
  <c r="D73" i="6"/>
  <c r="C73" i="6"/>
  <c r="G80" i="6"/>
  <c r="F80" i="6"/>
  <c r="E80" i="6"/>
  <c r="D80" i="6"/>
  <c r="C80" i="6"/>
  <c r="B80" i="6"/>
  <c r="B72" i="6"/>
  <c r="G67" i="6"/>
  <c r="F67" i="6"/>
  <c r="E67" i="6"/>
  <c r="D67" i="6"/>
  <c r="C67" i="6"/>
  <c r="G63" i="6"/>
  <c r="F63" i="6"/>
  <c r="E63" i="6"/>
  <c r="D63" i="6"/>
  <c r="C63" i="6"/>
  <c r="G62" i="6"/>
  <c r="F62" i="6"/>
  <c r="E62" i="6"/>
  <c r="D62" i="6"/>
  <c r="C62" i="6"/>
  <c r="G61" i="6"/>
  <c r="G177" i="6" s="1"/>
  <c r="F61" i="6"/>
  <c r="F177" i="6" s="1"/>
  <c r="E61" i="6"/>
  <c r="E177" i="6" s="1"/>
  <c r="D61" i="6"/>
  <c r="D177" i="6" s="1"/>
  <c r="D236" i="6" s="1"/>
  <c r="C61" i="6"/>
  <c r="C177" i="6" s="1"/>
  <c r="B63" i="6"/>
  <c r="B62" i="6"/>
  <c r="B61" i="6"/>
  <c r="G58" i="6"/>
  <c r="F58" i="6"/>
  <c r="E58" i="6"/>
  <c r="D58" i="6"/>
  <c r="C58" i="6"/>
  <c r="G57" i="6"/>
  <c r="F57" i="6"/>
  <c r="E57" i="6"/>
  <c r="D57" i="6"/>
  <c r="C57" i="6"/>
  <c r="G56" i="6"/>
  <c r="F56" i="6"/>
  <c r="E56" i="6"/>
  <c r="D56" i="6"/>
  <c r="C56" i="6"/>
  <c r="G55" i="6"/>
  <c r="G176" i="6" s="1"/>
  <c r="G235" i="6" s="1"/>
  <c r="F55" i="6"/>
  <c r="F176" i="6" s="1"/>
  <c r="E55" i="6"/>
  <c r="E176" i="6" s="1"/>
  <c r="D55" i="6"/>
  <c r="D176" i="6" s="1"/>
  <c r="C55" i="6"/>
  <c r="C176" i="6" s="1"/>
  <c r="B58" i="6"/>
  <c r="B57" i="6"/>
  <c r="B56" i="6"/>
  <c r="B55" i="6"/>
  <c r="H103" i="1"/>
  <c r="H100" i="1"/>
  <c r="H99" i="1"/>
  <c r="H96" i="1"/>
  <c r="H82" i="1"/>
  <c r="G50" i="6"/>
  <c r="F50" i="6"/>
  <c r="E50" i="6"/>
  <c r="D50" i="6"/>
  <c r="C50" i="6"/>
  <c r="G46" i="6"/>
  <c r="F46" i="6"/>
  <c r="F227" i="6" s="1"/>
  <c r="E46" i="6"/>
  <c r="D46" i="6"/>
  <c r="C46" i="6"/>
  <c r="G45" i="6"/>
  <c r="G226" i="6" s="1"/>
  <c r="F45" i="6"/>
  <c r="E45" i="6"/>
  <c r="D45" i="6"/>
  <c r="C45" i="6"/>
  <c r="G44" i="6"/>
  <c r="F44" i="6"/>
  <c r="E44" i="6"/>
  <c r="D44" i="6"/>
  <c r="C44" i="6"/>
  <c r="G43" i="6"/>
  <c r="F43" i="6"/>
  <c r="E43" i="6"/>
  <c r="D43" i="6"/>
  <c r="C43" i="6"/>
  <c r="G42" i="6"/>
  <c r="F42" i="6"/>
  <c r="E42" i="6"/>
  <c r="D42" i="6"/>
  <c r="C42" i="6"/>
  <c r="B46" i="6"/>
  <c r="B45" i="6"/>
  <c r="B44" i="6"/>
  <c r="B43" i="6"/>
  <c r="B42" i="6"/>
  <c r="H105" i="1"/>
  <c r="G38" i="6"/>
  <c r="F38" i="6"/>
  <c r="E38" i="6"/>
  <c r="D38" i="6"/>
  <c r="C38" i="6"/>
  <c r="G37" i="6"/>
  <c r="F37" i="6"/>
  <c r="E37" i="6"/>
  <c r="D37" i="6"/>
  <c r="C37" i="6"/>
  <c r="G36" i="6"/>
  <c r="F36" i="6"/>
  <c r="E36" i="6"/>
  <c r="D36" i="6"/>
  <c r="C36" i="6"/>
  <c r="G35" i="6"/>
  <c r="F35" i="6"/>
  <c r="E35" i="6"/>
  <c r="D35" i="6"/>
  <c r="C35" i="6"/>
  <c r="G34" i="6"/>
  <c r="F34" i="6"/>
  <c r="E34" i="6"/>
  <c r="D34" i="6"/>
  <c r="C34" i="6"/>
  <c r="G33" i="6"/>
  <c r="F33" i="6"/>
  <c r="E33" i="6"/>
  <c r="D33" i="6"/>
  <c r="C33" i="6"/>
  <c r="B38" i="6"/>
  <c r="B37" i="6"/>
  <c r="B36" i="6"/>
  <c r="B35" i="6"/>
  <c r="B34" i="6"/>
  <c r="B33" i="6"/>
  <c r="G23" i="6"/>
  <c r="F23" i="6"/>
  <c r="E23" i="6"/>
  <c r="D23" i="6"/>
  <c r="C23" i="6"/>
  <c r="G22" i="6"/>
  <c r="F22" i="6"/>
  <c r="E22" i="6"/>
  <c r="D22" i="6"/>
  <c r="C22" i="6"/>
  <c r="G20" i="6"/>
  <c r="G174" i="6" s="1"/>
  <c r="O173" i="6" s="1"/>
  <c r="F20" i="6"/>
  <c r="F174" i="6" s="1"/>
  <c r="N173" i="6" s="1"/>
  <c r="E20" i="6"/>
  <c r="E174" i="6" s="1"/>
  <c r="M173" i="6" s="1"/>
  <c r="D20" i="6"/>
  <c r="D174" i="6" s="1"/>
  <c r="L173" i="6" s="1"/>
  <c r="C20" i="6"/>
  <c r="C174" i="6" s="1"/>
  <c r="K173" i="6" s="1"/>
  <c r="G14" i="6"/>
  <c r="G25" i="6" s="1"/>
  <c r="F14" i="6"/>
  <c r="F25" i="6" s="1"/>
  <c r="E14" i="6"/>
  <c r="E25" i="6" s="1"/>
  <c r="D14" i="6"/>
  <c r="D25" i="6" s="1"/>
  <c r="C14" i="6"/>
  <c r="C25" i="6" s="1"/>
  <c r="E18" i="6"/>
  <c r="D18" i="6"/>
  <c r="C18" i="6"/>
  <c r="G17" i="6"/>
  <c r="F17" i="6"/>
  <c r="E17" i="6"/>
  <c r="D17" i="6"/>
  <c r="C17" i="6"/>
  <c r="G16" i="6"/>
  <c r="F16" i="6"/>
  <c r="E16" i="6"/>
  <c r="D16" i="6"/>
  <c r="C16" i="6"/>
  <c r="G13" i="6"/>
  <c r="F13" i="6"/>
  <c r="E13" i="6"/>
  <c r="D13" i="6"/>
  <c r="C13" i="6"/>
  <c r="G11" i="6"/>
  <c r="F11" i="6"/>
  <c r="E11" i="6"/>
  <c r="D11" i="6"/>
  <c r="C11" i="6"/>
  <c r="G10" i="6"/>
  <c r="F10" i="6"/>
  <c r="E10" i="6"/>
  <c r="D10" i="6"/>
  <c r="C10" i="6"/>
  <c r="G8" i="6"/>
  <c r="F8" i="6"/>
  <c r="E8" i="6"/>
  <c r="D8" i="6"/>
  <c r="C8" i="6"/>
  <c r="G7" i="6"/>
  <c r="F7" i="6"/>
  <c r="N151" i="6" s="1"/>
  <c r="E7" i="6"/>
  <c r="M151" i="6" s="1"/>
  <c r="D7" i="6"/>
  <c r="L151" i="6" s="1"/>
  <c r="C7" i="6"/>
  <c r="K151" i="6" s="1"/>
  <c r="G6" i="6"/>
  <c r="F6" i="6"/>
  <c r="E6" i="6"/>
  <c r="D6" i="6"/>
  <c r="C6" i="6"/>
  <c r="F64" i="10" l="1"/>
  <c r="G64" i="10" s="1"/>
  <c r="E71" i="10"/>
  <c r="E73" i="10"/>
  <c r="E75" i="10" s="1"/>
  <c r="E80" i="10" s="1"/>
  <c r="K22" i="8"/>
  <c r="F231" i="6"/>
  <c r="G231" i="6"/>
  <c r="E223" i="6"/>
  <c r="D224" i="6"/>
  <c r="G225" i="6"/>
  <c r="F226" i="6"/>
  <c r="E227" i="6"/>
  <c r="F235" i="6"/>
  <c r="G236" i="6"/>
  <c r="D231" i="6"/>
  <c r="F223" i="6"/>
  <c r="E224" i="6"/>
  <c r="D225" i="6"/>
  <c r="G223" i="6"/>
  <c r="F224" i="6"/>
  <c r="E225" i="6"/>
  <c r="D226" i="6"/>
  <c r="G227" i="6"/>
  <c r="D235" i="6"/>
  <c r="E236" i="6"/>
  <c r="D223" i="6"/>
  <c r="G224" i="6"/>
  <c r="F225" i="6"/>
  <c r="E226" i="6"/>
  <c r="D227" i="6"/>
  <c r="E235" i="6"/>
  <c r="F236" i="6"/>
  <c r="K101" i="6"/>
  <c r="N100" i="6"/>
  <c r="M101" i="6"/>
  <c r="D217" i="6"/>
  <c r="G218" i="6"/>
  <c r="F219" i="6"/>
  <c r="E220" i="6"/>
  <c r="L100" i="6"/>
  <c r="F217" i="6"/>
  <c r="D219" i="6"/>
  <c r="G220" i="6"/>
  <c r="O151" i="6"/>
  <c r="H153" i="6"/>
  <c r="P152" i="6" s="1"/>
  <c r="K100" i="6"/>
  <c r="O100" i="6"/>
  <c r="N101" i="6"/>
  <c r="E217" i="6"/>
  <c r="D218" i="6"/>
  <c r="G219" i="6"/>
  <c r="F220" i="6"/>
  <c r="O101" i="6"/>
  <c r="E218" i="6"/>
  <c r="M100" i="6"/>
  <c r="M99" i="6" s="1"/>
  <c r="L101" i="6"/>
  <c r="G217" i="6"/>
  <c r="F218" i="6"/>
  <c r="E219" i="6"/>
  <c r="D220" i="6"/>
  <c r="G160" i="6"/>
  <c r="G137" i="6"/>
  <c r="O159" i="6" s="1"/>
  <c r="F160" i="6"/>
  <c r="E161" i="6"/>
  <c r="D162" i="6"/>
  <c r="F161" i="6"/>
  <c r="F98" i="6"/>
  <c r="F100" i="6" s="1"/>
  <c r="N96" i="6" s="1"/>
  <c r="F162" i="6"/>
  <c r="F175" i="6"/>
  <c r="F114" i="6"/>
  <c r="N98" i="6" s="1"/>
  <c r="C137" i="6"/>
  <c r="K159" i="6" s="1"/>
  <c r="C98" i="6"/>
  <c r="C100" i="6" s="1"/>
  <c r="K96" i="6" s="1"/>
  <c r="G98" i="6"/>
  <c r="G153" i="6"/>
  <c r="O152" i="6" s="1"/>
  <c r="C175" i="6"/>
  <c r="K178" i="6" s="1"/>
  <c r="G135" i="6"/>
  <c r="O157" i="6" s="1"/>
  <c r="D153" i="6"/>
  <c r="L152" i="6" s="1"/>
  <c r="E162" i="6"/>
  <c r="D137" i="6"/>
  <c r="L159" i="6" s="1"/>
  <c r="E153" i="6"/>
  <c r="M152" i="6" s="1"/>
  <c r="E137" i="6"/>
  <c r="M159" i="6" s="1"/>
  <c r="C136" i="6"/>
  <c r="K158" i="6" s="1"/>
  <c r="C133" i="6"/>
  <c r="G161" i="6"/>
  <c r="G133" i="6"/>
  <c r="E160" i="6"/>
  <c r="D161" i="6"/>
  <c r="G162" i="6"/>
  <c r="C184" i="6"/>
  <c r="K175" i="6" s="1"/>
  <c r="C182" i="6"/>
  <c r="G184" i="6"/>
  <c r="O175" i="6" s="1"/>
  <c r="G182" i="6"/>
  <c r="F133" i="6"/>
  <c r="F153" i="6"/>
  <c r="N152" i="6" s="1"/>
  <c r="G175" i="6"/>
  <c r="D184" i="6"/>
  <c r="L175" i="6" s="1"/>
  <c r="D182" i="6"/>
  <c r="D175" i="6"/>
  <c r="D160" i="6"/>
  <c r="D133" i="6"/>
  <c r="D135" i="6"/>
  <c r="L157" i="6" s="1"/>
  <c r="F137" i="6"/>
  <c r="N159" i="6" s="1"/>
  <c r="F184" i="6"/>
  <c r="N175" i="6" s="1"/>
  <c r="F182" i="6"/>
  <c r="G136" i="6"/>
  <c r="O158" i="6" s="1"/>
  <c r="E175" i="6"/>
  <c r="E184" i="6"/>
  <c r="M175" i="6" s="1"/>
  <c r="E108" i="6"/>
  <c r="M97" i="6" s="1"/>
  <c r="C114" i="6"/>
  <c r="K98" i="6" s="1"/>
  <c r="F108" i="6"/>
  <c r="N97" i="6" s="1"/>
  <c r="G114" i="6"/>
  <c r="O98" i="6" s="1"/>
  <c r="D136" i="6"/>
  <c r="L158" i="6" s="1"/>
  <c r="D98" i="6"/>
  <c r="D108" i="6"/>
  <c r="L97" i="6" s="1"/>
  <c r="D114" i="6"/>
  <c r="L98" i="6" s="1"/>
  <c r="C135" i="6"/>
  <c r="K157" i="6" s="1"/>
  <c r="E135" i="6"/>
  <c r="M157" i="6" s="1"/>
  <c r="E136" i="6"/>
  <c r="M158" i="6" s="1"/>
  <c r="E182" i="6"/>
  <c r="E98" i="6"/>
  <c r="C108" i="6"/>
  <c r="K97" i="6" s="1"/>
  <c r="G108" i="6"/>
  <c r="O97" i="6" s="1"/>
  <c r="E114" i="6"/>
  <c r="M98" i="6" s="1"/>
  <c r="E133" i="6"/>
  <c r="F135" i="6"/>
  <c r="N157" i="6" s="1"/>
  <c r="F136" i="6"/>
  <c r="N158" i="6" s="1"/>
  <c r="D72" i="6"/>
  <c r="C72" i="6"/>
  <c r="G72" i="6"/>
  <c r="F72" i="6"/>
  <c r="E72" i="6"/>
  <c r="E178" i="6" s="1"/>
  <c r="M179" i="6" s="1"/>
  <c r="F39" i="6"/>
  <c r="F47" i="6"/>
  <c r="F228" i="6" s="1"/>
  <c r="C59" i="6"/>
  <c r="G59" i="6"/>
  <c r="D64" i="6"/>
  <c r="D39" i="6"/>
  <c r="G39" i="6"/>
  <c r="D47" i="6"/>
  <c r="C47" i="6"/>
  <c r="G47" i="6"/>
  <c r="G228" i="6" s="1"/>
  <c r="E59" i="6"/>
  <c r="F64" i="6"/>
  <c r="D59" i="6"/>
  <c r="E9" i="6"/>
  <c r="E39" i="6"/>
  <c r="E47" i="6"/>
  <c r="E228" i="6" s="1"/>
  <c r="F59" i="6"/>
  <c r="C64" i="6"/>
  <c r="G64" i="6"/>
  <c r="E64" i="6"/>
  <c r="C39" i="6"/>
  <c r="F9" i="6"/>
  <c r="F154" i="6" s="1"/>
  <c r="D9" i="6"/>
  <c r="C9" i="6"/>
  <c r="G9" i="6"/>
  <c r="N58" i="5"/>
  <c r="M58" i="5"/>
  <c r="L58" i="5"/>
  <c r="N56" i="5"/>
  <c r="M56" i="5"/>
  <c r="L56" i="5"/>
  <c r="P58" i="5"/>
  <c r="O58" i="5"/>
  <c r="P57" i="5"/>
  <c r="O57" i="5"/>
  <c r="P56" i="5"/>
  <c r="O56" i="5"/>
  <c r="P55" i="5"/>
  <c r="O55" i="5"/>
  <c r="P53" i="5"/>
  <c r="O53" i="5"/>
  <c r="P54" i="5"/>
  <c r="O54" i="5"/>
  <c r="N54" i="5"/>
  <c r="M54" i="5"/>
  <c r="L54" i="5"/>
  <c r="K58" i="5"/>
  <c r="K57" i="5"/>
  <c r="K56" i="5"/>
  <c r="K55" i="5"/>
  <c r="K54" i="5"/>
  <c r="K53" i="5"/>
  <c r="P52" i="5"/>
  <c r="O52" i="5"/>
  <c r="K52" i="5"/>
  <c r="P51" i="5"/>
  <c r="O51" i="5"/>
  <c r="N51" i="5"/>
  <c r="M51" i="5"/>
  <c r="L51" i="5"/>
  <c r="K51" i="5"/>
  <c r="N57" i="5"/>
  <c r="M57" i="5"/>
  <c r="L57" i="5"/>
  <c r="J57" i="5"/>
  <c r="N55" i="5"/>
  <c r="M55" i="5"/>
  <c r="L55" i="5"/>
  <c r="J55" i="5"/>
  <c r="N53" i="5"/>
  <c r="M53" i="5"/>
  <c r="L53" i="5"/>
  <c r="J53" i="5"/>
  <c r="N52" i="5"/>
  <c r="M52" i="5"/>
  <c r="L52" i="5"/>
  <c r="J52" i="5"/>
  <c r="J58" i="5"/>
  <c r="J56" i="5"/>
  <c r="J54" i="5"/>
  <c r="J51" i="5"/>
  <c r="F66" i="10" l="1"/>
  <c r="F70" i="10" s="1"/>
  <c r="F73" i="10" s="1"/>
  <c r="F75" i="10" s="1"/>
  <c r="F80" i="10" s="1"/>
  <c r="H64" i="10"/>
  <c r="H66" i="10" s="1"/>
  <c r="H70" i="10" s="1"/>
  <c r="G66" i="10"/>
  <c r="G70" i="10" s="1"/>
  <c r="K99" i="6"/>
  <c r="M178" i="6"/>
  <c r="E234" i="6"/>
  <c r="O178" i="6"/>
  <c r="G234" i="6"/>
  <c r="L178" i="6"/>
  <c r="D234" i="6"/>
  <c r="H163" i="6"/>
  <c r="P154" i="6" s="1"/>
  <c r="P155" i="6" s="1"/>
  <c r="G166" i="6"/>
  <c r="F234" i="6"/>
  <c r="D66" i="6"/>
  <c r="D228" i="6"/>
  <c r="O99" i="6"/>
  <c r="E221" i="6"/>
  <c r="G221" i="6"/>
  <c r="K95" i="6"/>
  <c r="N99" i="6"/>
  <c r="D221" i="6"/>
  <c r="L99" i="6"/>
  <c r="F181" i="6"/>
  <c r="N178" i="6"/>
  <c r="H154" i="6"/>
  <c r="F221" i="6"/>
  <c r="N95" i="6"/>
  <c r="C181" i="6"/>
  <c r="E216" i="6"/>
  <c r="G100" i="6"/>
  <c r="O96" i="6" s="1"/>
  <c r="D163" i="6"/>
  <c r="L154" i="6" s="1"/>
  <c r="L155" i="6" s="1"/>
  <c r="L153" i="6"/>
  <c r="F117" i="6"/>
  <c r="E163" i="6"/>
  <c r="M154" i="6" s="1"/>
  <c r="M155" i="6" s="1"/>
  <c r="M153" i="6"/>
  <c r="F138" i="6"/>
  <c r="N153" i="6"/>
  <c r="F163" i="6"/>
  <c r="N154" i="6" s="1"/>
  <c r="N155" i="6" s="1"/>
  <c r="G163" i="6"/>
  <c r="O154" i="6" s="1"/>
  <c r="O155" i="6" s="1"/>
  <c r="O153" i="6"/>
  <c r="G142" i="6"/>
  <c r="C142" i="6"/>
  <c r="K153" i="6"/>
  <c r="E82" i="6"/>
  <c r="E84" i="6" s="1"/>
  <c r="F143" i="6"/>
  <c r="E181" i="6"/>
  <c r="E191" i="6"/>
  <c r="M180" i="6" s="1"/>
  <c r="E192" i="6"/>
  <c r="M181" i="6" s="1"/>
  <c r="G181" i="6"/>
  <c r="E154" i="6"/>
  <c r="D181" i="6"/>
  <c r="F82" i="6"/>
  <c r="F84" i="6" s="1"/>
  <c r="F178" i="6"/>
  <c r="N179" i="6" s="1"/>
  <c r="E138" i="6"/>
  <c r="E143" i="6"/>
  <c r="E100" i="6"/>
  <c r="M96" i="6" s="1"/>
  <c r="E166" i="6"/>
  <c r="D100" i="6"/>
  <c r="L96" i="6" s="1"/>
  <c r="D166" i="6"/>
  <c r="D138" i="6"/>
  <c r="D143" i="6"/>
  <c r="G154" i="6"/>
  <c r="G82" i="6"/>
  <c r="G84" i="6" s="1"/>
  <c r="G178" i="6"/>
  <c r="D142" i="6"/>
  <c r="C117" i="6"/>
  <c r="C185" i="6"/>
  <c r="K176" i="6" s="1"/>
  <c r="E142" i="6"/>
  <c r="G138" i="6"/>
  <c r="G143" i="6"/>
  <c r="G141" i="6"/>
  <c r="C82" i="6"/>
  <c r="C84" i="6" s="1"/>
  <c r="C178" i="6"/>
  <c r="E141" i="6"/>
  <c r="F166" i="6"/>
  <c r="F141" i="6"/>
  <c r="D154" i="6"/>
  <c r="D82" i="6"/>
  <c r="D84" i="6" s="1"/>
  <c r="D178" i="6"/>
  <c r="F185" i="6"/>
  <c r="N176" i="6" s="1"/>
  <c r="F167" i="6"/>
  <c r="D141" i="6"/>
  <c r="F142" i="6"/>
  <c r="C141" i="6"/>
  <c r="C138" i="6"/>
  <c r="C143" i="6"/>
  <c r="C12" i="6"/>
  <c r="K160" i="6" s="1"/>
  <c r="C125" i="6"/>
  <c r="D12" i="6"/>
  <c r="L160" i="6" s="1"/>
  <c r="D125" i="6"/>
  <c r="F12" i="6"/>
  <c r="N160" i="6" s="1"/>
  <c r="F125" i="6"/>
  <c r="E12" i="6"/>
  <c r="M160" i="6" s="1"/>
  <c r="E125" i="6"/>
  <c r="G12" i="6"/>
  <c r="G125" i="6"/>
  <c r="D68" i="6"/>
  <c r="D49" i="6"/>
  <c r="G66" i="6"/>
  <c r="G49" i="6"/>
  <c r="C66" i="6"/>
  <c r="C88" i="6" s="1"/>
  <c r="C49" i="6"/>
  <c r="C204" i="6" s="1"/>
  <c r="F66" i="6"/>
  <c r="F49" i="6"/>
  <c r="E49" i="6"/>
  <c r="E230" i="6" s="1"/>
  <c r="E66" i="6"/>
  <c r="K15" i="5"/>
  <c r="K14" i="5"/>
  <c r="J15" i="5"/>
  <c r="J14" i="5"/>
  <c r="K12" i="5"/>
  <c r="K11" i="5"/>
  <c r="J12" i="5"/>
  <c r="J11" i="5"/>
  <c r="K9" i="5"/>
  <c r="K8" i="5"/>
  <c r="K7" i="5"/>
  <c r="K6" i="5"/>
  <c r="K5" i="5"/>
  <c r="J9" i="5"/>
  <c r="J8" i="5"/>
  <c r="J7" i="5"/>
  <c r="J6" i="5"/>
  <c r="J5" i="5"/>
  <c r="F71" i="10" l="1"/>
  <c r="G71" i="10"/>
  <c r="G73" i="10"/>
  <c r="G75" i="10" s="1"/>
  <c r="G80" i="10" s="1"/>
  <c r="C83" i="10" s="1"/>
  <c r="H71" i="10"/>
  <c r="H73" i="10"/>
  <c r="H75" i="10" s="1"/>
  <c r="H80" i="10" s="1"/>
  <c r="H81" i="10" s="1"/>
  <c r="C85" i="10" s="1"/>
  <c r="D199" i="6"/>
  <c r="M104" i="6"/>
  <c r="F199" i="6"/>
  <c r="G199" i="6"/>
  <c r="C199" i="6"/>
  <c r="E199" i="6"/>
  <c r="F230" i="6"/>
  <c r="G204" i="6"/>
  <c r="G230" i="6"/>
  <c r="G185" i="6"/>
  <c r="O176" i="6" s="1"/>
  <c r="D230" i="6"/>
  <c r="D208" i="6"/>
  <c r="D201" i="6"/>
  <c r="D200" i="6"/>
  <c r="D202" i="6"/>
  <c r="D209" i="6"/>
  <c r="D210" i="6"/>
  <c r="D207" i="6"/>
  <c r="D206" i="6"/>
  <c r="D203" i="6"/>
  <c r="C211" i="6"/>
  <c r="E203" i="6"/>
  <c r="E209" i="6"/>
  <c r="E201" i="6"/>
  <c r="E202" i="6"/>
  <c r="E206" i="6"/>
  <c r="E207" i="6"/>
  <c r="E200" i="6"/>
  <c r="E208" i="6"/>
  <c r="E210" i="6"/>
  <c r="C191" i="6"/>
  <c r="K180" i="6" s="1"/>
  <c r="K179" i="6"/>
  <c r="G117" i="6"/>
  <c r="M103" i="6"/>
  <c r="M95" i="6"/>
  <c r="N103" i="6"/>
  <c r="D204" i="6"/>
  <c r="E204" i="6"/>
  <c r="O95" i="6"/>
  <c r="O103" i="6"/>
  <c r="F208" i="6"/>
  <c r="F201" i="6"/>
  <c r="F202" i="6"/>
  <c r="F200" i="6"/>
  <c r="F203" i="6"/>
  <c r="F207" i="6"/>
  <c r="F209" i="6"/>
  <c r="F206" i="6"/>
  <c r="F210" i="6"/>
  <c r="G191" i="6"/>
  <c r="O180" i="6" s="1"/>
  <c r="O179" i="6"/>
  <c r="F204" i="6"/>
  <c r="L104" i="6"/>
  <c r="D216" i="6"/>
  <c r="G211" i="6"/>
  <c r="G216" i="6"/>
  <c r="O104" i="6"/>
  <c r="C207" i="6"/>
  <c r="C210" i="6"/>
  <c r="C200" i="6"/>
  <c r="C208" i="6"/>
  <c r="C209" i="6"/>
  <c r="C203" i="6"/>
  <c r="C202" i="6"/>
  <c r="C201" i="6"/>
  <c r="C206" i="6"/>
  <c r="F216" i="6"/>
  <c r="N104" i="6"/>
  <c r="G202" i="6"/>
  <c r="G206" i="6"/>
  <c r="G208" i="6"/>
  <c r="G201" i="6"/>
  <c r="G210" i="6"/>
  <c r="G209" i="6"/>
  <c r="G207" i="6"/>
  <c r="G200" i="6"/>
  <c r="G203" i="6"/>
  <c r="O160" i="6"/>
  <c r="H155" i="6"/>
  <c r="P161" i="6" s="1"/>
  <c r="D192" i="6"/>
  <c r="L181" i="6" s="1"/>
  <c r="L179" i="6"/>
  <c r="G167" i="6"/>
  <c r="L95" i="6"/>
  <c r="L103" i="6"/>
  <c r="F211" i="6"/>
  <c r="D211" i="6"/>
  <c r="E211" i="6"/>
  <c r="E88" i="6"/>
  <c r="D191" i="6"/>
  <c r="L180" i="6" s="1"/>
  <c r="G168" i="6"/>
  <c r="F88" i="6"/>
  <c r="E155" i="6"/>
  <c r="M161" i="6" s="1"/>
  <c r="C192" i="6"/>
  <c r="K181" i="6" s="1"/>
  <c r="G192" i="6"/>
  <c r="O181" i="6" s="1"/>
  <c r="F192" i="6"/>
  <c r="N181" i="6" s="1"/>
  <c r="F191" i="6"/>
  <c r="N180" i="6" s="1"/>
  <c r="G155" i="6"/>
  <c r="O161" i="6" s="1"/>
  <c r="F155" i="6"/>
  <c r="N161" i="6" s="1"/>
  <c r="D117" i="6"/>
  <c r="D168" i="6" s="1"/>
  <c r="D185" i="6"/>
  <c r="L176" i="6" s="1"/>
  <c r="D167" i="6"/>
  <c r="D88" i="6"/>
  <c r="D155" i="6"/>
  <c r="L161" i="6" s="1"/>
  <c r="F186" i="6"/>
  <c r="N177" i="6" s="1"/>
  <c r="C186" i="6"/>
  <c r="K177" i="6" s="1"/>
  <c r="E185" i="6"/>
  <c r="M176" i="6" s="1"/>
  <c r="E167" i="6"/>
  <c r="E117" i="6"/>
  <c r="G88" i="6"/>
  <c r="G186" i="6"/>
  <c r="O177" i="6" s="1"/>
  <c r="E15" i="6"/>
  <c r="E126" i="6"/>
  <c r="M162" i="6" s="1"/>
  <c r="D15" i="6"/>
  <c r="D126" i="6"/>
  <c r="L162" i="6" s="1"/>
  <c r="G15" i="6"/>
  <c r="G126" i="6"/>
  <c r="O162" i="6" s="1"/>
  <c r="F15" i="6"/>
  <c r="F126" i="6"/>
  <c r="N162" i="6" s="1"/>
  <c r="C15" i="6"/>
  <c r="C126" i="6"/>
  <c r="K162" i="6" s="1"/>
  <c r="F51" i="6"/>
  <c r="F89" i="6"/>
  <c r="C51" i="6"/>
  <c r="C89" i="6"/>
  <c r="C90" i="6" s="1"/>
  <c r="D51" i="6"/>
  <c r="D89" i="6"/>
  <c r="D90" i="6" s="1"/>
  <c r="G51" i="6"/>
  <c r="G89" i="6"/>
  <c r="E51" i="6"/>
  <c r="E89" i="6"/>
  <c r="G68" i="6"/>
  <c r="E68" i="6"/>
  <c r="C68" i="6"/>
  <c r="F68" i="6"/>
  <c r="I87" i="4"/>
  <c r="J87" i="4"/>
  <c r="J86" i="4"/>
  <c r="J85" i="4"/>
  <c r="J84" i="4"/>
  <c r="J83" i="4"/>
  <c r="J82" i="4"/>
  <c r="J81" i="4"/>
  <c r="J80" i="4"/>
  <c r="J79" i="4"/>
  <c r="J78" i="4"/>
  <c r="J77" i="4"/>
  <c r="J76" i="4"/>
  <c r="I86" i="4"/>
  <c r="I85" i="4"/>
  <c r="I84" i="4"/>
  <c r="I83" i="4"/>
  <c r="I82" i="4"/>
  <c r="I81" i="4"/>
  <c r="I80" i="4"/>
  <c r="I79" i="4"/>
  <c r="I78" i="4"/>
  <c r="I77" i="4"/>
  <c r="I76" i="4"/>
  <c r="F87" i="4"/>
  <c r="E87" i="4"/>
  <c r="D87" i="4"/>
  <c r="C87" i="4"/>
  <c r="B87" i="4"/>
  <c r="B99" i="4" s="1"/>
  <c r="K9" i="4"/>
  <c r="K8" i="4"/>
  <c r="K7" i="4"/>
  <c r="K6" i="4"/>
  <c r="K5" i="4"/>
  <c r="K4" i="4"/>
  <c r="K3" i="4"/>
  <c r="J9" i="4"/>
  <c r="J8" i="4"/>
  <c r="J7" i="4"/>
  <c r="J6" i="4"/>
  <c r="J5" i="4"/>
  <c r="J4" i="4"/>
  <c r="J3" i="4"/>
  <c r="C87" i="10" l="1"/>
  <c r="C90" i="10" s="1"/>
  <c r="C92" i="10" s="1"/>
  <c r="B104" i="10" s="1"/>
  <c r="E90" i="6"/>
  <c r="F90" i="6"/>
  <c r="G90" i="6"/>
  <c r="D119" i="4"/>
  <c r="F119" i="4"/>
  <c r="J10" i="4"/>
  <c r="L4" i="4" s="1"/>
  <c r="L9" i="4"/>
  <c r="K10" i="4"/>
  <c r="M6" i="4" s="1"/>
  <c r="E93" i="4"/>
  <c r="E99" i="4"/>
  <c r="E119" i="4"/>
  <c r="F93" i="4"/>
  <c r="K77" i="4" s="1"/>
  <c r="F95" i="4"/>
  <c r="K79" i="4" s="1"/>
  <c r="F97" i="4"/>
  <c r="K81" i="4" s="1"/>
  <c r="F99" i="4"/>
  <c r="K83" i="4" s="1"/>
  <c r="F101" i="4"/>
  <c r="K85" i="4" s="1"/>
  <c r="L6" i="4"/>
  <c r="E97" i="4"/>
  <c r="C102" i="4"/>
  <c r="B119" i="4"/>
  <c r="E92" i="4"/>
  <c r="E94" i="4"/>
  <c r="E96" i="4"/>
  <c r="E98" i="4"/>
  <c r="E100" i="4"/>
  <c r="E102" i="4"/>
  <c r="E95" i="4"/>
  <c r="E101" i="4"/>
  <c r="D102" i="4"/>
  <c r="C119" i="4"/>
  <c r="F92" i="4"/>
  <c r="F94" i="4"/>
  <c r="K78" i="4" s="1"/>
  <c r="F96" i="4"/>
  <c r="K80" i="4" s="1"/>
  <c r="F98" i="4"/>
  <c r="K82" i="4" s="1"/>
  <c r="F100" i="4"/>
  <c r="K84" i="4" s="1"/>
  <c r="F102" i="4"/>
  <c r="K86" i="4" s="1"/>
  <c r="B94" i="4"/>
  <c r="B98" i="4"/>
  <c r="B102" i="4"/>
  <c r="B93" i="4"/>
  <c r="B97" i="4"/>
  <c r="B101" i="4"/>
  <c r="B92" i="4"/>
  <c r="B96" i="4"/>
  <c r="B100" i="4"/>
  <c r="B95" i="4"/>
  <c r="C92" i="4"/>
  <c r="C93" i="4"/>
  <c r="C94" i="4"/>
  <c r="C95" i="4"/>
  <c r="C96" i="4"/>
  <c r="C97" i="4"/>
  <c r="C98" i="4"/>
  <c r="C99" i="4"/>
  <c r="C100" i="4"/>
  <c r="C101" i="4"/>
  <c r="D95" i="4"/>
  <c r="D99" i="4"/>
  <c r="D92" i="4"/>
  <c r="D96" i="4"/>
  <c r="D100" i="4"/>
  <c r="D101" i="4"/>
  <c r="D93" i="4"/>
  <c r="D97" i="4"/>
  <c r="D94" i="4"/>
  <c r="D98" i="4"/>
  <c r="E168" i="6"/>
  <c r="F168" i="6"/>
  <c r="D186" i="6"/>
  <c r="L177" i="6" s="1"/>
  <c r="E186" i="6"/>
  <c r="M177" i="6" s="1"/>
  <c r="F19" i="6"/>
  <c r="F127" i="6"/>
  <c r="D19" i="6"/>
  <c r="D127" i="6"/>
  <c r="C19" i="6"/>
  <c r="C127" i="6"/>
  <c r="G19" i="6"/>
  <c r="G127" i="6"/>
  <c r="E19" i="6"/>
  <c r="E127" i="6"/>
  <c r="G48" i="3"/>
  <c r="G47" i="3"/>
  <c r="G46" i="3"/>
  <c r="F41" i="4"/>
  <c r="E41" i="4"/>
  <c r="D41" i="4"/>
  <c r="C41" i="4"/>
  <c r="C48" i="4" s="1"/>
  <c r="B41" i="4"/>
  <c r="A30" i="4"/>
  <c r="F26" i="4"/>
  <c r="F28" i="4" s="1"/>
  <c r="E26" i="4"/>
  <c r="E28" i="4" s="1"/>
  <c r="D26" i="4"/>
  <c r="D28" i="4" s="1"/>
  <c r="C26" i="4"/>
  <c r="C28" i="4" s="1"/>
  <c r="B26" i="4"/>
  <c r="B28" i="4" s="1"/>
  <c r="F3" i="4"/>
  <c r="E3" i="4"/>
  <c r="D3" i="4"/>
  <c r="D38" i="4" s="1"/>
  <c r="L20" i="4" s="1"/>
  <c r="C3" i="4"/>
  <c r="C39" i="4" s="1"/>
  <c r="K21" i="4" s="1"/>
  <c r="B3" i="4"/>
  <c r="B39" i="4" s="1"/>
  <c r="J21" i="4" s="1"/>
  <c r="C2" i="4"/>
  <c r="D2" i="4" s="1"/>
  <c r="E2" i="4" s="1"/>
  <c r="F2" i="4" s="1"/>
  <c r="G33" i="3"/>
  <c r="F33" i="3"/>
  <c r="E33" i="3"/>
  <c r="D33" i="3"/>
  <c r="C33" i="3"/>
  <c r="G32" i="3"/>
  <c r="F32" i="3"/>
  <c r="E32" i="3"/>
  <c r="D32" i="3"/>
  <c r="C32" i="3"/>
  <c r="G27" i="3"/>
  <c r="F27" i="3"/>
  <c r="E27" i="3"/>
  <c r="E38" i="3" s="1"/>
  <c r="D27" i="3"/>
  <c r="D38" i="3" s="1"/>
  <c r="C27" i="3"/>
  <c r="G24" i="3"/>
  <c r="F24" i="3"/>
  <c r="E24" i="3"/>
  <c r="E30" i="3" s="1"/>
  <c r="D24" i="3"/>
  <c r="D30" i="3" s="1"/>
  <c r="C24" i="3"/>
  <c r="Y101" i="1"/>
  <c r="C93" i="10" l="1"/>
  <c r="G173" i="6"/>
  <c r="O172" i="6" s="1"/>
  <c r="E173" i="6"/>
  <c r="M172" i="6" s="1"/>
  <c r="F173" i="6"/>
  <c r="N172" i="6" s="1"/>
  <c r="D173" i="6"/>
  <c r="L172" i="6" s="1"/>
  <c r="C173" i="6"/>
  <c r="K172" i="6" s="1"/>
  <c r="L3" i="4"/>
  <c r="L5" i="4"/>
  <c r="B48" i="4"/>
  <c r="J46" i="4"/>
  <c r="D50" i="4"/>
  <c r="L47" i="4" s="1"/>
  <c r="L46" i="4"/>
  <c r="L7" i="4"/>
  <c r="L8" i="4"/>
  <c r="F48" i="4"/>
  <c r="N46" i="4"/>
  <c r="C47" i="4"/>
  <c r="K45" i="4" s="1"/>
  <c r="K46" i="4"/>
  <c r="E49" i="4"/>
  <c r="M46" i="4"/>
  <c r="F43" i="4"/>
  <c r="N41" i="4" s="1"/>
  <c r="F49" i="4"/>
  <c r="D34" i="4"/>
  <c r="L17" i="4" s="1"/>
  <c r="F45" i="4"/>
  <c r="N42" i="4" s="1"/>
  <c r="F47" i="4"/>
  <c r="N45" i="4" s="1"/>
  <c r="C35" i="4"/>
  <c r="K16" i="4" s="1"/>
  <c r="E36" i="4"/>
  <c r="M18" i="4" s="1"/>
  <c r="E60" i="4"/>
  <c r="M30" i="4" s="1"/>
  <c r="B36" i="4"/>
  <c r="J18" i="4" s="1"/>
  <c r="C44" i="4"/>
  <c r="K43" i="4" s="1"/>
  <c r="B47" i="4"/>
  <c r="J45" i="4" s="1"/>
  <c r="B49" i="4"/>
  <c r="C38" i="4"/>
  <c r="K20" i="4" s="1"/>
  <c r="C60" i="4"/>
  <c r="K30" i="4" s="1"/>
  <c r="D43" i="4"/>
  <c r="L41" i="4" s="1"/>
  <c r="D45" i="4"/>
  <c r="L42" i="4" s="1"/>
  <c r="D37" i="4"/>
  <c r="L19" i="4" s="1"/>
  <c r="D60" i="4"/>
  <c r="L30" i="4" s="1"/>
  <c r="F39" i="4"/>
  <c r="N21" i="4" s="1"/>
  <c r="F60" i="4"/>
  <c r="N30" i="4" s="1"/>
  <c r="F36" i="4"/>
  <c r="N18" i="4" s="1"/>
  <c r="B43" i="4"/>
  <c r="J41" i="4" s="1"/>
  <c r="B45" i="4"/>
  <c r="J42" i="4" s="1"/>
  <c r="D47" i="4"/>
  <c r="L45" i="4" s="1"/>
  <c r="D49" i="4"/>
  <c r="M4" i="4"/>
  <c r="B33" i="4"/>
  <c r="F33" i="4"/>
  <c r="E34" i="4"/>
  <c r="M17" i="4" s="1"/>
  <c r="D35" i="4"/>
  <c r="L16" i="4" s="1"/>
  <c r="C36" i="4"/>
  <c r="K18" i="4" s="1"/>
  <c r="B37" i="4"/>
  <c r="J19" i="4" s="1"/>
  <c r="F37" i="4"/>
  <c r="N19" i="4" s="1"/>
  <c r="E38" i="4"/>
  <c r="M20" i="4" s="1"/>
  <c r="D39" i="4"/>
  <c r="L21" i="4" s="1"/>
  <c r="E43" i="4"/>
  <c r="M41" i="4" s="1"/>
  <c r="D44" i="4"/>
  <c r="L43" i="4" s="1"/>
  <c r="C45" i="4"/>
  <c r="K42" i="4" s="1"/>
  <c r="B46" i="4"/>
  <c r="J44" i="4" s="1"/>
  <c r="F46" i="4"/>
  <c r="N44" i="4" s="1"/>
  <c r="E47" i="4"/>
  <c r="M45" i="4" s="1"/>
  <c r="D48" i="4"/>
  <c r="C49" i="4"/>
  <c r="B50" i="4"/>
  <c r="J47" i="4" s="1"/>
  <c r="F50" i="4"/>
  <c r="N47" i="4" s="1"/>
  <c r="E103" i="4"/>
  <c r="E37" i="4"/>
  <c r="M19" i="4" s="1"/>
  <c r="E46" i="4"/>
  <c r="M44" i="4" s="1"/>
  <c r="E50" i="4"/>
  <c r="M47" i="4" s="1"/>
  <c r="C33" i="4"/>
  <c r="B34" i="4"/>
  <c r="J17" i="4" s="1"/>
  <c r="F34" i="4"/>
  <c r="N17" i="4" s="1"/>
  <c r="E35" i="4"/>
  <c r="M16" i="4" s="1"/>
  <c r="D36" i="4"/>
  <c r="L18" i="4" s="1"/>
  <c r="C37" i="4"/>
  <c r="K19" i="4" s="1"/>
  <c r="B38" i="4"/>
  <c r="J20" i="4" s="1"/>
  <c r="F38" i="4"/>
  <c r="N20" i="4" s="1"/>
  <c r="E39" i="4"/>
  <c r="M21" i="4" s="1"/>
  <c r="E44" i="4"/>
  <c r="M43" i="4" s="1"/>
  <c r="C46" i="4"/>
  <c r="K44" i="4" s="1"/>
  <c r="E48" i="4"/>
  <c r="C50" i="4"/>
  <c r="K47" i="4" s="1"/>
  <c r="M7" i="4"/>
  <c r="M3" i="4"/>
  <c r="E33" i="4"/>
  <c r="D33" i="4"/>
  <c r="C34" i="4"/>
  <c r="K17" i="4" s="1"/>
  <c r="B35" i="4"/>
  <c r="J16" i="4" s="1"/>
  <c r="F35" i="4"/>
  <c r="N16" i="4" s="1"/>
  <c r="C43" i="4"/>
  <c r="K41" i="4" s="1"/>
  <c r="B44" i="4"/>
  <c r="J43" i="4" s="1"/>
  <c r="F44" i="4"/>
  <c r="E45" i="4"/>
  <c r="M42" i="4" s="1"/>
  <c r="D46" i="4"/>
  <c r="L44" i="4" s="1"/>
  <c r="K76" i="4"/>
  <c r="F103" i="4"/>
  <c r="K87" i="4" s="1"/>
  <c r="M8" i="4"/>
  <c r="M9" i="4"/>
  <c r="M5" i="4"/>
  <c r="B103" i="4"/>
  <c r="C103" i="4"/>
  <c r="D103" i="4"/>
  <c r="G21" i="6"/>
  <c r="G128" i="6"/>
  <c r="D21" i="6"/>
  <c r="D128" i="6"/>
  <c r="E21" i="6"/>
  <c r="E128" i="6"/>
  <c r="C21" i="6"/>
  <c r="C128" i="6"/>
  <c r="F21" i="6"/>
  <c r="F128" i="6"/>
  <c r="F37" i="3"/>
  <c r="E35" i="3"/>
  <c r="E37" i="3"/>
  <c r="D37" i="3"/>
  <c r="E34" i="3"/>
  <c r="C30" i="3"/>
  <c r="C34" i="3" s="1"/>
  <c r="G30" i="3"/>
  <c r="G34" i="3" s="1"/>
  <c r="F30" i="3"/>
  <c r="F35" i="3" s="1"/>
  <c r="D35" i="3"/>
  <c r="D34" i="3"/>
  <c r="F188" i="6" l="1"/>
  <c r="N174" i="6" s="1"/>
  <c r="C188" i="6"/>
  <c r="K174" i="6" s="1"/>
  <c r="G188" i="6"/>
  <c r="O174" i="6" s="1"/>
  <c r="D188" i="6"/>
  <c r="L174" i="6" s="1"/>
  <c r="E188" i="6"/>
  <c r="M174" i="6" s="1"/>
  <c r="L10" i="4"/>
  <c r="F42" i="4"/>
  <c r="N43" i="4"/>
  <c r="B42" i="4"/>
  <c r="D42" i="4"/>
  <c r="J15" i="4"/>
  <c r="B32" i="4"/>
  <c r="C42" i="4"/>
  <c r="L15" i="4"/>
  <c r="D32" i="4"/>
  <c r="K15" i="4"/>
  <c r="C32" i="4"/>
  <c r="M15" i="4"/>
  <c r="E32" i="4"/>
  <c r="M10" i="4"/>
  <c r="E42" i="4"/>
  <c r="N15" i="4"/>
  <c r="F32" i="4"/>
  <c r="C24" i="6"/>
  <c r="C26" i="6" s="1"/>
  <c r="C129" i="6"/>
  <c r="D24" i="6"/>
  <c r="D26" i="6" s="1"/>
  <c r="L163" i="6" s="1"/>
  <c r="D129" i="6"/>
  <c r="F24" i="6"/>
  <c r="F26" i="6" s="1"/>
  <c r="N163" i="6" s="1"/>
  <c r="F129" i="6"/>
  <c r="E24" i="6"/>
  <c r="E26" i="6" s="1"/>
  <c r="M163" i="6" s="1"/>
  <c r="E129" i="6"/>
  <c r="G24" i="6"/>
  <c r="G129" i="6"/>
  <c r="F38" i="3"/>
  <c r="G38" i="3"/>
  <c r="G37" i="3"/>
  <c r="C38" i="3"/>
  <c r="C37" i="3"/>
  <c r="F34" i="3"/>
  <c r="G35" i="3"/>
  <c r="C35" i="3"/>
  <c r="A4" i="5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82" i="5"/>
  <c r="A83" i="5"/>
  <c r="A84" i="5"/>
  <c r="A85" i="5"/>
  <c r="A86" i="5"/>
  <c r="A87" i="5"/>
  <c r="A88" i="5"/>
  <c r="A89" i="5"/>
  <c r="A90" i="5"/>
  <c r="A91" i="5"/>
  <c r="A92" i="5"/>
  <c r="A93" i="5"/>
  <c r="A94" i="5"/>
  <c r="A95" i="5"/>
  <c r="A96" i="5"/>
  <c r="A97" i="5"/>
  <c r="A98" i="5"/>
  <c r="A99" i="5"/>
  <c r="A100" i="5"/>
  <c r="A101" i="5"/>
  <c r="A102" i="5"/>
  <c r="A103" i="5"/>
  <c r="A104" i="5"/>
  <c r="A105" i="5"/>
  <c r="A106" i="5"/>
  <c r="A107" i="5"/>
  <c r="A108" i="5"/>
  <c r="A109" i="5"/>
  <c r="A110" i="5"/>
  <c r="A111" i="5"/>
  <c r="A112" i="5"/>
  <c r="A113" i="5"/>
  <c r="A114" i="5"/>
  <c r="A115" i="5"/>
  <c r="A116" i="5"/>
  <c r="A117" i="5"/>
  <c r="A118" i="5"/>
  <c r="A119" i="5"/>
  <c r="A120" i="5"/>
  <c r="A121" i="5"/>
  <c r="A122" i="5"/>
  <c r="A123" i="5"/>
  <c r="A124" i="5"/>
  <c r="A125" i="5"/>
  <c r="A126" i="5"/>
  <c r="A127" i="5"/>
  <c r="A128" i="5"/>
  <c r="A129" i="5"/>
  <c r="A130" i="5"/>
  <c r="A131" i="5"/>
  <c r="A132" i="5"/>
  <c r="A133" i="5"/>
  <c r="A134" i="5"/>
  <c r="A135" i="5"/>
  <c r="A136" i="5"/>
  <c r="A137" i="5"/>
  <c r="A138" i="5"/>
  <c r="A139" i="5"/>
  <c r="A140" i="5"/>
  <c r="A141" i="5"/>
  <c r="A142" i="5"/>
  <c r="A143" i="5"/>
  <c r="A144" i="5"/>
  <c r="A145" i="5"/>
  <c r="A146" i="5"/>
  <c r="A147" i="5"/>
  <c r="A148" i="5"/>
  <c r="A149" i="5"/>
  <c r="A150" i="5"/>
  <c r="A151" i="5"/>
  <c r="A152" i="5"/>
  <c r="A153" i="5"/>
  <c r="A154" i="5"/>
  <c r="A155" i="5"/>
  <c r="A156" i="5"/>
  <c r="A157" i="5"/>
  <c r="A158" i="5"/>
  <c r="A159" i="5"/>
  <c r="A160" i="5"/>
  <c r="A161" i="5"/>
  <c r="A162" i="5"/>
  <c r="A163" i="5"/>
  <c r="A164" i="5"/>
  <c r="A165" i="5"/>
  <c r="A166" i="5"/>
  <c r="A167" i="5"/>
  <c r="A168" i="5"/>
  <c r="A169" i="5"/>
  <c r="A170" i="5"/>
  <c r="A171" i="5"/>
  <c r="A172" i="5"/>
  <c r="A173" i="5"/>
  <c r="A174" i="5"/>
  <c r="A175" i="5"/>
  <c r="A176" i="5"/>
  <c r="A177" i="5"/>
  <c r="A178" i="5"/>
  <c r="A179" i="5"/>
  <c r="A180" i="5"/>
  <c r="A181" i="5"/>
  <c r="A182" i="5"/>
  <c r="A183" i="5"/>
  <c r="A184" i="5"/>
  <c r="A185" i="5"/>
  <c r="A186" i="5"/>
  <c r="A187" i="5"/>
  <c r="A188" i="5"/>
  <c r="A189" i="5"/>
  <c r="A190" i="5"/>
  <c r="A191" i="5"/>
  <c r="A192" i="5"/>
  <c r="A193" i="5"/>
  <c r="A194" i="5"/>
  <c r="A195" i="5"/>
  <c r="A196" i="5"/>
  <c r="A197" i="5"/>
  <c r="A198" i="5"/>
  <c r="A199" i="5"/>
  <c r="A200" i="5"/>
  <c r="A201" i="5"/>
  <c r="A202" i="5"/>
  <c r="A203" i="5"/>
  <c r="A204" i="5"/>
  <c r="A205" i="5"/>
  <c r="A206" i="5"/>
  <c r="A207" i="5"/>
  <c r="A208" i="5"/>
  <c r="A209" i="5"/>
  <c r="A210" i="5"/>
  <c r="A211" i="5"/>
  <c r="A212" i="5"/>
  <c r="A213" i="5"/>
  <c r="A214" i="5"/>
  <c r="A215" i="5"/>
  <c r="A216" i="5"/>
  <c r="A217" i="5"/>
  <c r="A218" i="5"/>
  <c r="A219" i="5"/>
  <c r="A220" i="5"/>
  <c r="A221" i="5"/>
  <c r="A222" i="5"/>
  <c r="A223" i="5"/>
  <c r="A224" i="5"/>
  <c r="A225" i="5"/>
  <c r="A226" i="5"/>
  <c r="A227" i="5"/>
  <c r="A228" i="5"/>
  <c r="A229" i="5"/>
  <c r="A230" i="5"/>
  <c r="A231" i="5"/>
  <c r="A232" i="5"/>
  <c r="A233" i="5"/>
  <c r="A234" i="5"/>
  <c r="A235" i="5"/>
  <c r="A236" i="5"/>
  <c r="A237" i="5"/>
  <c r="A238" i="5"/>
  <c r="A239" i="5"/>
  <c r="A240" i="5"/>
  <c r="A241" i="5"/>
  <c r="A242" i="5"/>
  <c r="A243" i="5"/>
  <c r="A244" i="5"/>
  <c r="A245" i="5"/>
  <c r="A246" i="5"/>
  <c r="A247" i="5"/>
  <c r="A248" i="5"/>
  <c r="A249" i="5"/>
  <c r="A250" i="5"/>
  <c r="A251" i="5"/>
  <c r="A252" i="5"/>
  <c r="A253" i="5"/>
  <c r="A254" i="5"/>
  <c r="A255" i="5"/>
  <c r="A256" i="5"/>
  <c r="A257" i="5"/>
  <c r="A258" i="5"/>
  <c r="A259" i="5"/>
  <c r="A260" i="5"/>
  <c r="A261" i="5"/>
  <c r="A262" i="5"/>
  <c r="A263" i="5"/>
  <c r="A264" i="5"/>
  <c r="A265" i="5"/>
  <c r="A266" i="5"/>
  <c r="A267" i="5"/>
  <c r="A268" i="5"/>
  <c r="A269" i="5"/>
  <c r="A270" i="5"/>
  <c r="A271" i="5"/>
  <c r="A272" i="5"/>
  <c r="A273" i="5"/>
  <c r="A274" i="5"/>
  <c r="A275" i="5"/>
  <c r="A276" i="5"/>
  <c r="A277" i="5"/>
  <c r="A278" i="5"/>
  <c r="A279" i="5"/>
  <c r="A280" i="5"/>
  <c r="A281" i="5"/>
  <c r="A282" i="5"/>
  <c r="A283" i="5"/>
  <c r="A284" i="5"/>
  <c r="A285" i="5"/>
  <c r="A286" i="5"/>
  <c r="A287" i="5"/>
  <c r="A288" i="5"/>
  <c r="A289" i="5"/>
  <c r="A290" i="5"/>
  <c r="A291" i="5"/>
  <c r="A292" i="5"/>
  <c r="A293" i="5"/>
  <c r="A294" i="5"/>
  <c r="A295" i="5"/>
  <c r="A296" i="5"/>
  <c r="A297" i="5"/>
  <c r="A298" i="5"/>
  <c r="A299" i="5"/>
  <c r="A300" i="5"/>
  <c r="A301" i="5"/>
  <c r="A302" i="5"/>
  <c r="A303" i="5"/>
  <c r="A304" i="5"/>
  <c r="A305" i="5"/>
  <c r="A306" i="5"/>
  <c r="A307" i="5"/>
  <c r="A308" i="5"/>
  <c r="A309" i="5"/>
  <c r="A310" i="5"/>
  <c r="A311" i="5"/>
  <c r="A312" i="5"/>
  <c r="A313" i="5"/>
  <c r="A314" i="5"/>
  <c r="A315" i="5"/>
  <c r="A316" i="5"/>
  <c r="A317" i="5"/>
  <c r="A318" i="5"/>
  <c r="A319" i="5"/>
  <c r="A320" i="5"/>
  <c r="A321" i="5"/>
  <c r="A322" i="5"/>
  <c r="A323" i="5"/>
  <c r="A324" i="5"/>
  <c r="A325" i="5"/>
  <c r="A326" i="5"/>
  <c r="A327" i="5"/>
  <c r="A328" i="5"/>
  <c r="A329" i="5"/>
  <c r="A330" i="5"/>
  <c r="A331" i="5"/>
  <c r="A332" i="5"/>
  <c r="A333" i="5"/>
  <c r="A334" i="5"/>
  <c r="A335" i="5"/>
  <c r="A336" i="5"/>
  <c r="A337" i="5"/>
  <c r="A338" i="5"/>
  <c r="A339" i="5"/>
  <c r="A340" i="5"/>
  <c r="A341" i="5"/>
  <c r="A342" i="5"/>
  <c r="A343" i="5"/>
  <c r="A344" i="5"/>
  <c r="A345" i="5"/>
  <c r="A346" i="5"/>
  <c r="A347" i="5"/>
  <c r="A348" i="5"/>
  <c r="A349" i="5"/>
  <c r="A350" i="5"/>
  <c r="A351" i="5"/>
  <c r="A352" i="5"/>
  <c r="A353" i="5"/>
  <c r="A354" i="5"/>
  <c r="A355" i="5"/>
  <c r="A356" i="5"/>
  <c r="A357" i="5"/>
  <c r="A358" i="5"/>
  <c r="A359" i="5"/>
  <c r="A360" i="5"/>
  <c r="A361" i="5"/>
  <c r="A362" i="5"/>
  <c r="A363" i="5"/>
  <c r="A364" i="5"/>
  <c r="A365" i="5"/>
  <c r="A366" i="5"/>
  <c r="A367" i="5"/>
  <c r="A368" i="5"/>
  <c r="A369" i="5"/>
  <c r="A370" i="5"/>
  <c r="A371" i="5"/>
  <c r="A372" i="5"/>
  <c r="A373" i="5"/>
  <c r="A374" i="5"/>
  <c r="A375" i="5"/>
  <c r="A376" i="5"/>
  <c r="A377" i="5"/>
  <c r="A378" i="5"/>
  <c r="A379" i="5"/>
  <c r="A380" i="5"/>
  <c r="A381" i="5"/>
  <c r="A382" i="5"/>
  <c r="A383" i="5"/>
  <c r="A384" i="5"/>
  <c r="A385" i="5"/>
  <c r="A386" i="5"/>
  <c r="A387" i="5"/>
  <c r="A388" i="5"/>
  <c r="A389" i="5"/>
  <c r="A390" i="5"/>
  <c r="A391" i="5"/>
  <c r="A392" i="5"/>
  <c r="A393" i="5"/>
  <c r="A394" i="5"/>
  <c r="A395" i="5"/>
  <c r="A396" i="5"/>
  <c r="A397" i="5"/>
  <c r="A398" i="5"/>
  <c r="A399" i="5"/>
  <c r="A400" i="5"/>
  <c r="A401" i="5"/>
  <c r="A402" i="5"/>
  <c r="A403" i="5"/>
  <c r="A404" i="5"/>
  <c r="A405" i="5"/>
  <c r="A406" i="5"/>
  <c r="A407" i="5"/>
  <c r="A408" i="5"/>
  <c r="A409" i="5"/>
  <c r="A410" i="5"/>
  <c r="A411" i="5"/>
  <c r="A412" i="5"/>
  <c r="A413" i="5"/>
  <c r="A414" i="5"/>
  <c r="A415" i="5"/>
  <c r="A416" i="5"/>
  <c r="A417" i="5"/>
  <c r="A418" i="5"/>
  <c r="A419" i="5"/>
  <c r="A420" i="5"/>
  <c r="A421" i="5"/>
  <c r="A422" i="5"/>
  <c r="A423" i="5"/>
  <c r="A424" i="5"/>
  <c r="A425" i="5"/>
  <c r="A426" i="5"/>
  <c r="A427" i="5"/>
  <c r="A428" i="5"/>
  <c r="A429" i="5"/>
  <c r="A430" i="5"/>
  <c r="A431" i="5"/>
  <c r="A432" i="5"/>
  <c r="A433" i="5"/>
  <c r="A434" i="5"/>
  <c r="A435" i="5"/>
  <c r="A436" i="5"/>
  <c r="A437" i="5"/>
  <c r="A438" i="5"/>
  <c r="A439" i="5"/>
  <c r="A440" i="5"/>
  <c r="A441" i="5"/>
  <c r="A442" i="5"/>
  <c r="A443" i="5"/>
  <c r="A444" i="5"/>
  <c r="A445" i="5"/>
  <c r="A446" i="5"/>
  <c r="A447" i="5"/>
  <c r="A448" i="5"/>
  <c r="A449" i="5"/>
  <c r="A450" i="5"/>
  <c r="A451" i="5"/>
  <c r="A452" i="5"/>
  <c r="A453" i="5"/>
  <c r="A454" i="5"/>
  <c r="A455" i="5"/>
  <c r="A456" i="5"/>
  <c r="A457" i="5"/>
  <c r="A458" i="5"/>
  <c r="A459" i="5"/>
  <c r="A460" i="5"/>
  <c r="A461" i="5"/>
  <c r="A462" i="5"/>
  <c r="A463" i="5"/>
  <c r="A464" i="5"/>
  <c r="A465" i="5"/>
  <c r="A466" i="5"/>
  <c r="A467" i="5"/>
  <c r="A468" i="5"/>
  <c r="A469" i="5"/>
  <c r="A470" i="5"/>
  <c r="A471" i="5"/>
  <c r="A472" i="5"/>
  <c r="A473" i="5"/>
  <c r="A474" i="5"/>
  <c r="A475" i="5"/>
  <c r="A476" i="5"/>
  <c r="A477" i="5"/>
  <c r="A478" i="5"/>
  <c r="A479" i="5"/>
  <c r="A480" i="5"/>
  <c r="A481" i="5"/>
  <c r="A482" i="5"/>
  <c r="A483" i="5"/>
  <c r="A484" i="5"/>
  <c r="A485" i="5"/>
  <c r="A486" i="5"/>
  <c r="A487" i="5"/>
  <c r="A488" i="5"/>
  <c r="A489" i="5"/>
  <c r="A490" i="5"/>
  <c r="A491" i="5"/>
  <c r="A492" i="5"/>
  <c r="A493" i="5"/>
  <c r="A494" i="5"/>
  <c r="A495" i="5"/>
  <c r="A496" i="5"/>
  <c r="A497" i="5"/>
  <c r="A498" i="5"/>
  <c r="A499" i="5"/>
  <c r="A500" i="5"/>
  <c r="A501" i="5"/>
  <c r="A502" i="5"/>
  <c r="A503" i="5"/>
  <c r="A504" i="5"/>
  <c r="A505" i="5"/>
  <c r="A506" i="5"/>
  <c r="A507" i="5"/>
  <c r="A508" i="5"/>
  <c r="A509" i="5"/>
  <c r="A510" i="5"/>
  <c r="A511" i="5"/>
  <c r="A512" i="5"/>
  <c r="A513" i="5"/>
  <c r="A514" i="5"/>
  <c r="A515" i="5"/>
  <c r="A516" i="5"/>
  <c r="A517" i="5"/>
  <c r="A518" i="5"/>
  <c r="A519" i="5"/>
  <c r="A520" i="5"/>
  <c r="A521" i="5"/>
  <c r="A522" i="5"/>
  <c r="A523" i="5"/>
  <c r="A524" i="5"/>
  <c r="A525" i="5"/>
  <c r="A526" i="5"/>
  <c r="A527" i="5"/>
  <c r="A528" i="5"/>
  <c r="A529" i="5"/>
  <c r="A530" i="5"/>
  <c r="A531" i="5"/>
  <c r="A532" i="5"/>
  <c r="A533" i="5"/>
  <c r="A534" i="5"/>
  <c r="A535" i="5"/>
  <c r="A536" i="5"/>
  <c r="A537" i="5"/>
  <c r="A538" i="5"/>
  <c r="A539" i="5"/>
  <c r="A540" i="5"/>
  <c r="A541" i="5"/>
  <c r="A542" i="5"/>
  <c r="A543" i="5"/>
  <c r="A544" i="5"/>
  <c r="A545" i="5"/>
  <c r="A546" i="5"/>
  <c r="A547" i="5"/>
  <c r="A548" i="5"/>
  <c r="A549" i="5"/>
  <c r="A550" i="5"/>
  <c r="A551" i="5"/>
  <c r="A552" i="5"/>
  <c r="A553" i="5"/>
  <c r="A554" i="5"/>
  <c r="A555" i="5"/>
  <c r="A556" i="5"/>
  <c r="A557" i="5"/>
  <c r="A558" i="5"/>
  <c r="A559" i="5"/>
  <c r="A560" i="5"/>
  <c r="A561" i="5"/>
  <c r="A562" i="5"/>
  <c r="A563" i="5"/>
  <c r="A564" i="5"/>
  <c r="A565" i="5"/>
  <c r="A566" i="5"/>
  <c r="A567" i="5"/>
  <c r="A568" i="5"/>
  <c r="A569" i="5"/>
  <c r="A570" i="5"/>
  <c r="A571" i="5"/>
  <c r="A572" i="5"/>
  <c r="A573" i="5"/>
  <c r="A574" i="5"/>
  <c r="A575" i="5"/>
  <c r="A576" i="5"/>
  <c r="A577" i="5"/>
  <c r="A578" i="5"/>
  <c r="A579" i="5"/>
  <c r="A580" i="5"/>
  <c r="A581" i="5"/>
  <c r="A582" i="5"/>
  <c r="A583" i="5"/>
  <c r="A584" i="5"/>
  <c r="A585" i="5"/>
  <c r="A586" i="5"/>
  <c r="A587" i="5"/>
  <c r="A588" i="5"/>
  <c r="A589" i="5"/>
  <c r="A590" i="5"/>
  <c r="A591" i="5"/>
  <c r="A592" i="5"/>
  <c r="A593" i="5"/>
  <c r="A594" i="5"/>
  <c r="A595" i="5"/>
  <c r="A596" i="5"/>
  <c r="A597" i="5"/>
  <c r="A598" i="5"/>
  <c r="A599" i="5"/>
  <c r="A600" i="5"/>
  <c r="A601" i="5"/>
  <c r="A602" i="5"/>
  <c r="A603" i="5"/>
  <c r="A604" i="5"/>
  <c r="A605" i="5"/>
  <c r="A606" i="5"/>
  <c r="A607" i="5"/>
  <c r="A608" i="5"/>
  <c r="A609" i="5"/>
  <c r="A610" i="5"/>
  <c r="A611" i="5"/>
  <c r="A612" i="5"/>
  <c r="A613" i="5"/>
  <c r="A614" i="5"/>
  <c r="A615" i="5"/>
  <c r="A616" i="5"/>
  <c r="A617" i="5"/>
  <c r="A618" i="5"/>
  <c r="A619" i="5"/>
  <c r="A620" i="5"/>
  <c r="A621" i="5"/>
  <c r="A622" i="5"/>
  <c r="A623" i="5"/>
  <c r="A624" i="5"/>
  <c r="A625" i="5"/>
  <c r="A626" i="5"/>
  <c r="A627" i="5"/>
  <c r="A628" i="5"/>
  <c r="A629" i="5"/>
  <c r="A630" i="5"/>
  <c r="A631" i="5"/>
  <c r="A632" i="5"/>
  <c r="A633" i="5"/>
  <c r="A634" i="5"/>
  <c r="A635" i="5"/>
  <c r="A636" i="5"/>
  <c r="A637" i="5"/>
  <c r="A638" i="5"/>
  <c r="A639" i="5"/>
  <c r="A640" i="5"/>
  <c r="A641" i="5"/>
  <c r="A642" i="5"/>
  <c r="A643" i="5"/>
  <c r="A644" i="5"/>
  <c r="A645" i="5"/>
  <c r="A646" i="5"/>
  <c r="A647" i="5"/>
  <c r="A648" i="5"/>
  <c r="A649" i="5"/>
  <c r="A650" i="5"/>
  <c r="A651" i="5"/>
  <c r="A652" i="5"/>
  <c r="A653" i="5"/>
  <c r="A654" i="5"/>
  <c r="A655" i="5"/>
  <c r="A656" i="5"/>
  <c r="A657" i="5"/>
  <c r="A658" i="5"/>
  <c r="A659" i="5"/>
  <c r="A660" i="5"/>
  <c r="A661" i="5"/>
  <c r="A662" i="5"/>
  <c r="A663" i="5"/>
  <c r="A664" i="5"/>
  <c r="A665" i="5"/>
  <c r="A666" i="5"/>
  <c r="A667" i="5"/>
  <c r="A668" i="5"/>
  <c r="A669" i="5"/>
  <c r="A670" i="5"/>
  <c r="A671" i="5"/>
  <c r="A672" i="5"/>
  <c r="A673" i="5"/>
  <c r="A674" i="5"/>
  <c r="A675" i="5"/>
  <c r="A676" i="5"/>
  <c r="A677" i="5"/>
  <c r="A678" i="5"/>
  <c r="A679" i="5"/>
  <c r="A680" i="5"/>
  <c r="A681" i="5"/>
  <c r="A682" i="5"/>
  <c r="A683" i="5"/>
  <c r="A684" i="5"/>
  <c r="A685" i="5"/>
  <c r="A686" i="5"/>
  <c r="A687" i="5"/>
  <c r="A688" i="5"/>
  <c r="A689" i="5"/>
  <c r="A690" i="5"/>
  <c r="A691" i="5"/>
  <c r="A692" i="5"/>
  <c r="A693" i="5"/>
  <c r="A694" i="5"/>
  <c r="A695" i="5"/>
  <c r="A696" i="5"/>
  <c r="A697" i="5"/>
  <c r="A698" i="5"/>
  <c r="A699" i="5"/>
  <c r="A700" i="5"/>
  <c r="A701" i="5"/>
  <c r="A702" i="5"/>
  <c r="A703" i="5"/>
  <c r="A704" i="5"/>
  <c r="A705" i="5"/>
  <c r="A706" i="5"/>
  <c r="A707" i="5"/>
  <c r="A708" i="5"/>
  <c r="A709" i="5"/>
  <c r="A710" i="5"/>
  <c r="A711" i="5"/>
  <c r="A712" i="5"/>
  <c r="A713" i="5"/>
  <c r="A714" i="5"/>
  <c r="A715" i="5"/>
  <c r="A716" i="5"/>
  <c r="A717" i="5"/>
  <c r="A718" i="5"/>
  <c r="A719" i="5"/>
  <c r="A720" i="5"/>
  <c r="A721" i="5"/>
  <c r="A722" i="5"/>
  <c r="A723" i="5"/>
  <c r="A724" i="5"/>
  <c r="A725" i="5"/>
  <c r="A726" i="5"/>
  <c r="A727" i="5"/>
  <c r="A728" i="5"/>
  <c r="A729" i="5"/>
  <c r="A730" i="5"/>
  <c r="A731" i="5"/>
  <c r="A732" i="5"/>
  <c r="A733" i="5"/>
  <c r="A734" i="5"/>
  <c r="A735" i="5"/>
  <c r="A736" i="5"/>
  <c r="A737" i="5"/>
  <c r="A738" i="5"/>
  <c r="A739" i="5"/>
  <c r="A740" i="5"/>
  <c r="A741" i="5"/>
  <c r="A742" i="5"/>
  <c r="A743" i="5"/>
  <c r="A744" i="5"/>
  <c r="A745" i="5"/>
  <c r="A746" i="5"/>
  <c r="A747" i="5"/>
  <c r="A748" i="5"/>
  <c r="A749" i="5"/>
  <c r="A750" i="5"/>
  <c r="A751" i="5"/>
  <c r="A752" i="5"/>
  <c r="A753" i="5"/>
  <c r="A754" i="5"/>
  <c r="A755" i="5"/>
  <c r="A756" i="5"/>
  <c r="A757" i="5"/>
  <c r="A758" i="5"/>
  <c r="A759" i="5"/>
  <c r="A760" i="5"/>
  <c r="A761" i="5"/>
  <c r="A762" i="5"/>
  <c r="A763" i="5"/>
  <c r="A764" i="5"/>
  <c r="A765" i="5"/>
  <c r="A766" i="5"/>
  <c r="A767" i="5"/>
  <c r="A768" i="5"/>
  <c r="A769" i="5"/>
  <c r="A770" i="5"/>
  <c r="A771" i="5"/>
  <c r="A772" i="5"/>
  <c r="A773" i="5"/>
  <c r="A774" i="5"/>
  <c r="A775" i="5"/>
  <c r="A776" i="5"/>
  <c r="A777" i="5"/>
  <c r="A778" i="5"/>
  <c r="A779" i="5"/>
  <c r="A780" i="5"/>
  <c r="A781" i="5"/>
  <c r="A782" i="5"/>
  <c r="A783" i="5"/>
  <c r="A784" i="5"/>
  <c r="A785" i="5"/>
  <c r="A786" i="5"/>
  <c r="A787" i="5"/>
  <c r="A788" i="5"/>
  <c r="A789" i="5"/>
  <c r="A790" i="5"/>
  <c r="A791" i="5"/>
  <c r="A792" i="5"/>
  <c r="A793" i="5"/>
  <c r="A794" i="5"/>
  <c r="A795" i="5"/>
  <c r="A796" i="5"/>
  <c r="A797" i="5"/>
  <c r="A798" i="5"/>
  <c r="A799" i="5"/>
  <c r="A800" i="5"/>
  <c r="A801" i="5"/>
  <c r="A802" i="5"/>
  <c r="A803" i="5"/>
  <c r="A804" i="5"/>
  <c r="A805" i="5"/>
  <c r="A806" i="5"/>
  <c r="A807" i="5"/>
  <c r="A808" i="5"/>
  <c r="A809" i="5"/>
  <c r="A810" i="5"/>
  <c r="A811" i="5"/>
  <c r="A812" i="5"/>
  <c r="A813" i="5"/>
  <c r="A814" i="5"/>
  <c r="A815" i="5"/>
  <c r="A816" i="5"/>
  <c r="A817" i="5"/>
  <c r="A818" i="5"/>
  <c r="A819" i="5"/>
  <c r="A820" i="5"/>
  <c r="A821" i="5"/>
  <c r="A822" i="5"/>
  <c r="A823" i="5"/>
  <c r="A824" i="5"/>
  <c r="A825" i="5"/>
  <c r="A826" i="5"/>
  <c r="A827" i="5"/>
  <c r="A828" i="5"/>
  <c r="A829" i="5"/>
  <c r="A830" i="5"/>
  <c r="A831" i="5"/>
  <c r="A832" i="5"/>
  <c r="A833" i="5"/>
  <c r="A834" i="5"/>
  <c r="A835" i="5"/>
  <c r="A836" i="5"/>
  <c r="A837" i="5"/>
  <c r="A838" i="5"/>
  <c r="A839" i="5"/>
  <c r="A840" i="5"/>
  <c r="A841" i="5"/>
  <c r="A842" i="5"/>
  <c r="A843" i="5"/>
  <c r="A844" i="5"/>
  <c r="A845" i="5"/>
  <c r="A846" i="5"/>
  <c r="A847" i="5"/>
  <c r="A848" i="5"/>
  <c r="A849" i="5"/>
  <c r="A850" i="5"/>
  <c r="A851" i="5"/>
  <c r="A852" i="5"/>
  <c r="A853" i="5"/>
  <c r="A854" i="5"/>
  <c r="A855" i="5"/>
  <c r="A856" i="5"/>
  <c r="A857" i="5"/>
  <c r="A858" i="5"/>
  <c r="A859" i="5"/>
  <c r="A860" i="5"/>
  <c r="A861" i="5"/>
  <c r="A862" i="5"/>
  <c r="A863" i="5"/>
  <c r="A864" i="5"/>
  <c r="A865" i="5"/>
  <c r="A866" i="5"/>
  <c r="A867" i="5"/>
  <c r="A868" i="5"/>
  <c r="A869" i="5"/>
  <c r="A870" i="5"/>
  <c r="A871" i="5"/>
  <c r="A872" i="5"/>
  <c r="A873" i="5"/>
  <c r="A874" i="5"/>
  <c r="A875" i="5"/>
  <c r="A876" i="5"/>
  <c r="A877" i="5"/>
  <c r="A878" i="5"/>
  <c r="A879" i="5"/>
  <c r="A880" i="5"/>
  <c r="A881" i="5"/>
  <c r="A882" i="5"/>
  <c r="A883" i="5"/>
  <c r="A884" i="5"/>
  <c r="A885" i="5"/>
  <c r="A886" i="5"/>
  <c r="A887" i="5"/>
  <c r="A888" i="5"/>
  <c r="A889" i="5"/>
  <c r="A890" i="5"/>
  <c r="A891" i="5"/>
  <c r="A892" i="5"/>
  <c r="A893" i="5"/>
  <c r="A894" i="5"/>
  <c r="A895" i="5"/>
  <c r="A896" i="5"/>
  <c r="A897" i="5"/>
  <c r="A898" i="5"/>
  <c r="A899" i="5"/>
  <c r="A900" i="5"/>
  <c r="A901" i="5"/>
  <c r="A902" i="5"/>
  <c r="A903" i="5"/>
  <c r="A904" i="5"/>
  <c r="A905" i="5"/>
  <c r="A906" i="5"/>
  <c r="A907" i="5"/>
  <c r="A908" i="5"/>
  <c r="A909" i="5"/>
  <c r="A910" i="5"/>
  <c r="A911" i="5"/>
  <c r="A912" i="5"/>
  <c r="A913" i="5"/>
  <c r="A914" i="5"/>
  <c r="A915" i="5"/>
  <c r="A916" i="5"/>
  <c r="A917" i="5"/>
  <c r="A918" i="5"/>
  <c r="A919" i="5"/>
  <c r="A920" i="5"/>
  <c r="A921" i="5"/>
  <c r="A922" i="5"/>
  <c r="A923" i="5"/>
  <c r="A924" i="5"/>
  <c r="A925" i="5"/>
  <c r="A926" i="5"/>
  <c r="A927" i="5"/>
  <c r="A928" i="5"/>
  <c r="A929" i="5"/>
  <c r="A930" i="5"/>
  <c r="A931" i="5"/>
  <c r="A932" i="5"/>
  <c r="A933" i="5"/>
  <c r="A934" i="5"/>
  <c r="A935" i="5"/>
  <c r="A936" i="5"/>
  <c r="A937" i="5"/>
  <c r="A938" i="5"/>
  <c r="A939" i="5"/>
  <c r="A940" i="5"/>
  <c r="A941" i="5"/>
  <c r="A942" i="5"/>
  <c r="A943" i="5"/>
  <c r="A944" i="5"/>
  <c r="A945" i="5"/>
  <c r="A946" i="5"/>
  <c r="A947" i="5"/>
  <c r="A948" i="5"/>
  <c r="A949" i="5"/>
  <c r="A950" i="5"/>
  <c r="A951" i="5"/>
  <c r="A952" i="5"/>
  <c r="A953" i="5"/>
  <c r="A954" i="5"/>
  <c r="A955" i="5"/>
  <c r="A956" i="5"/>
  <c r="A957" i="5"/>
  <c r="A958" i="5"/>
  <c r="A959" i="5"/>
  <c r="A960" i="5"/>
  <c r="A961" i="5"/>
  <c r="A962" i="5"/>
  <c r="A963" i="5"/>
  <c r="A964" i="5"/>
  <c r="A965" i="5"/>
  <c r="A966" i="5"/>
  <c r="A967" i="5"/>
  <c r="A968" i="5"/>
  <c r="A969" i="5"/>
  <c r="A970" i="5"/>
  <c r="A971" i="5"/>
  <c r="A972" i="5"/>
  <c r="A973" i="5"/>
  <c r="A974" i="5"/>
  <c r="A975" i="5"/>
  <c r="A976" i="5"/>
  <c r="A977" i="5"/>
  <c r="A978" i="5"/>
  <c r="A979" i="5"/>
  <c r="A980" i="5"/>
  <c r="A981" i="5"/>
  <c r="A982" i="5"/>
  <c r="A983" i="5"/>
  <c r="A984" i="5"/>
  <c r="A985" i="5"/>
  <c r="A986" i="5"/>
  <c r="A987" i="5"/>
  <c r="A988" i="5"/>
  <c r="A989" i="5"/>
  <c r="A990" i="5"/>
  <c r="A991" i="5"/>
  <c r="A992" i="5"/>
  <c r="A993" i="5"/>
  <c r="A994" i="5"/>
  <c r="A995" i="5"/>
  <c r="A996" i="5"/>
  <c r="A997" i="5"/>
  <c r="A998" i="5"/>
  <c r="A999" i="5"/>
  <c r="A1000" i="5"/>
  <c r="A1001" i="5"/>
  <c r="A1002" i="5"/>
  <c r="A1003" i="5"/>
  <c r="A1004" i="5"/>
  <c r="A1005" i="5"/>
  <c r="A1006" i="5"/>
  <c r="A1007" i="5"/>
  <c r="A1008" i="5"/>
  <c r="A1009" i="5"/>
  <c r="A1010" i="5"/>
  <c r="A1011" i="5"/>
  <c r="A1012" i="5"/>
  <c r="A1013" i="5"/>
  <c r="A1014" i="5"/>
  <c r="A1015" i="5"/>
  <c r="A1016" i="5"/>
  <c r="A1017" i="5"/>
  <c r="A1018" i="5"/>
  <c r="A1019" i="5"/>
  <c r="A1020" i="5"/>
  <c r="A1021" i="5"/>
  <c r="A1022" i="5"/>
  <c r="A1023" i="5"/>
  <c r="A1024" i="5"/>
  <c r="A1025" i="5"/>
  <c r="A1026" i="5"/>
  <c r="A1027" i="5"/>
  <c r="A1028" i="5"/>
  <c r="A1029" i="5"/>
  <c r="A1030" i="5"/>
  <c r="A1031" i="5"/>
  <c r="A1032" i="5"/>
  <c r="A1033" i="5"/>
  <c r="A1034" i="5"/>
  <c r="A1035" i="5"/>
  <c r="A1036" i="5"/>
  <c r="A1037" i="5"/>
  <c r="A1038" i="5"/>
  <c r="A1039" i="5"/>
  <c r="A1040" i="5"/>
  <c r="A1041" i="5"/>
  <c r="A1042" i="5"/>
  <c r="A1043" i="5"/>
  <c r="A1044" i="5"/>
  <c r="A1045" i="5"/>
  <c r="A1046" i="5"/>
  <c r="A1047" i="5"/>
  <c r="A1048" i="5"/>
  <c r="A1049" i="5"/>
  <c r="A1050" i="5"/>
  <c r="A1051" i="5"/>
  <c r="A1052" i="5"/>
  <c r="A1053" i="5"/>
  <c r="A1054" i="5"/>
  <c r="A1055" i="5"/>
  <c r="A1056" i="5"/>
  <c r="A1057" i="5"/>
  <c r="A1058" i="5"/>
  <c r="A1059" i="5"/>
  <c r="A1060" i="5"/>
  <c r="A1061" i="5"/>
  <c r="A1062" i="5"/>
  <c r="A1063" i="5"/>
  <c r="A1064" i="5"/>
  <c r="A1065" i="5"/>
  <c r="A1066" i="5"/>
  <c r="A1067" i="5"/>
  <c r="A1068" i="5"/>
  <c r="A1069" i="5"/>
  <c r="A1070" i="5"/>
  <c r="A1071" i="5"/>
  <c r="A1072" i="5"/>
  <c r="A1073" i="5"/>
  <c r="A1074" i="5"/>
  <c r="A1075" i="5"/>
  <c r="A1076" i="5"/>
  <c r="A1077" i="5"/>
  <c r="A1078" i="5"/>
  <c r="A1079" i="5"/>
  <c r="A1080" i="5"/>
  <c r="A1081" i="5"/>
  <c r="A1082" i="5"/>
  <c r="A1083" i="5"/>
  <c r="A1084" i="5"/>
  <c r="A1085" i="5"/>
  <c r="A1086" i="5"/>
  <c r="A1087" i="5"/>
  <c r="A1088" i="5"/>
  <c r="A1089" i="5"/>
  <c r="A1090" i="5"/>
  <c r="A1091" i="5"/>
  <c r="A1092" i="5"/>
  <c r="A1093" i="5"/>
  <c r="A1094" i="5"/>
  <c r="A1095" i="5"/>
  <c r="A1096" i="5"/>
  <c r="A1097" i="5"/>
  <c r="A1098" i="5"/>
  <c r="A1099" i="5"/>
  <c r="A1100" i="5"/>
  <c r="A1101" i="5"/>
  <c r="A1102" i="5"/>
  <c r="A1103" i="5"/>
  <c r="A1104" i="5"/>
  <c r="A1105" i="5"/>
  <c r="A1106" i="5"/>
  <c r="A1107" i="5"/>
  <c r="A1108" i="5"/>
  <c r="A1109" i="5"/>
  <c r="A1110" i="5"/>
  <c r="A1111" i="5"/>
  <c r="A1112" i="5"/>
  <c r="A1113" i="5"/>
  <c r="A1114" i="5"/>
  <c r="A1115" i="5"/>
  <c r="A1116" i="5"/>
  <c r="A1117" i="5"/>
  <c r="A1118" i="5"/>
  <c r="A1119" i="5"/>
  <c r="A1120" i="5"/>
  <c r="A1121" i="5"/>
  <c r="A1122" i="5"/>
  <c r="A1123" i="5"/>
  <c r="A1124" i="5"/>
  <c r="A1125" i="5"/>
  <c r="A1126" i="5"/>
  <c r="A1127" i="5"/>
  <c r="A1128" i="5"/>
  <c r="A1129" i="5"/>
  <c r="A1130" i="5"/>
  <c r="A1131" i="5"/>
  <c r="A1132" i="5"/>
  <c r="A1133" i="5"/>
  <c r="A1134" i="5"/>
  <c r="A1135" i="5"/>
  <c r="A1136" i="5"/>
  <c r="A1137" i="5"/>
  <c r="A1138" i="5"/>
  <c r="A1139" i="5"/>
  <c r="A1140" i="5"/>
  <c r="A1141" i="5"/>
  <c r="A1142" i="5"/>
  <c r="A1143" i="5"/>
  <c r="A1144" i="5"/>
  <c r="A1145" i="5"/>
  <c r="A1146" i="5"/>
  <c r="A1147" i="5"/>
  <c r="A1148" i="5"/>
  <c r="A1149" i="5"/>
  <c r="A1150" i="5"/>
  <c r="A1151" i="5"/>
  <c r="A1152" i="5"/>
  <c r="A1153" i="5"/>
  <c r="A1154" i="5"/>
  <c r="A1155" i="5"/>
  <c r="A1156" i="5"/>
  <c r="A1157" i="5"/>
  <c r="A1158" i="5"/>
  <c r="A1159" i="5"/>
  <c r="A1160" i="5"/>
  <c r="A1161" i="5"/>
  <c r="A1162" i="5"/>
  <c r="A1163" i="5"/>
  <c r="A1164" i="5"/>
  <c r="A1165" i="5"/>
  <c r="A1166" i="5"/>
  <c r="A1167" i="5"/>
  <c r="A1168" i="5"/>
  <c r="A1169" i="5"/>
  <c r="A1170" i="5"/>
  <c r="A1171" i="5"/>
  <c r="A1172" i="5"/>
  <c r="A1173" i="5"/>
  <c r="A1174" i="5"/>
  <c r="A1175" i="5"/>
  <c r="A1176" i="5"/>
  <c r="A1177" i="5"/>
  <c r="A1178" i="5"/>
  <c r="A1179" i="5"/>
  <c r="A1180" i="5"/>
  <c r="A1181" i="5"/>
  <c r="A1182" i="5"/>
  <c r="A1183" i="5"/>
  <c r="A1184" i="5"/>
  <c r="A1185" i="5"/>
  <c r="A1186" i="5"/>
  <c r="A1187" i="5"/>
  <c r="A1188" i="5"/>
  <c r="A1189" i="5"/>
  <c r="A1190" i="5"/>
  <c r="A1191" i="5"/>
  <c r="A1192" i="5"/>
  <c r="A1193" i="5"/>
  <c r="A1194" i="5"/>
  <c r="A1195" i="5"/>
  <c r="A1196" i="5"/>
  <c r="A1197" i="5"/>
  <c r="A1198" i="5"/>
  <c r="A1199" i="5"/>
  <c r="A1200" i="5"/>
  <c r="A1201" i="5"/>
  <c r="A1202" i="5"/>
  <c r="A1203" i="5"/>
  <c r="A1204" i="5"/>
  <c r="A1205" i="5"/>
  <c r="A1206" i="5"/>
  <c r="A1207" i="5"/>
  <c r="A1208" i="5"/>
  <c r="A1209" i="5"/>
  <c r="A1210" i="5"/>
  <c r="A1211" i="5"/>
  <c r="A1212" i="5"/>
  <c r="A1213" i="5"/>
  <c r="A1214" i="5"/>
  <c r="A1215" i="5"/>
  <c r="A1216" i="5"/>
  <c r="A1217" i="5"/>
  <c r="A1218" i="5"/>
  <c r="A1219" i="5"/>
  <c r="A1220" i="5"/>
  <c r="A1221" i="5"/>
  <c r="A1222" i="5"/>
  <c r="A1223" i="5"/>
  <c r="A1224" i="5"/>
  <c r="A1225" i="5"/>
  <c r="A1226" i="5"/>
  <c r="A1227" i="5"/>
  <c r="A1228" i="5"/>
  <c r="A1229" i="5"/>
  <c r="A1230" i="5"/>
  <c r="A1231" i="5"/>
  <c r="A1232" i="5"/>
  <c r="A1233" i="5"/>
  <c r="A1234" i="5"/>
  <c r="A1235" i="5"/>
  <c r="A1236" i="5"/>
  <c r="A1237" i="5"/>
  <c r="A1238" i="5"/>
  <c r="A1239" i="5"/>
  <c r="A1240" i="5"/>
  <c r="A1241" i="5"/>
  <c r="A1242" i="5"/>
  <c r="A1243" i="5"/>
  <c r="A1244" i="5"/>
  <c r="A1245" i="5"/>
  <c r="A1246" i="5"/>
  <c r="A1247" i="5"/>
  <c r="A1248" i="5"/>
  <c r="A1249" i="5"/>
  <c r="A1250" i="5"/>
  <c r="A1251" i="5"/>
  <c r="A1252" i="5"/>
  <c r="A1253" i="5"/>
  <c r="A1254" i="5"/>
  <c r="A1255" i="5"/>
  <c r="A1256" i="5"/>
  <c r="A1257" i="5"/>
  <c r="A1258" i="5"/>
  <c r="A1259" i="5"/>
  <c r="A1260" i="5"/>
  <c r="A1261" i="5"/>
  <c r="A1262" i="5"/>
  <c r="A1263" i="5"/>
  <c r="A1264" i="5"/>
  <c r="A1265" i="5"/>
  <c r="A1266" i="5"/>
  <c r="A1267" i="5"/>
  <c r="A1268" i="5"/>
  <c r="A1269" i="5"/>
  <c r="A1270" i="5"/>
  <c r="A1271" i="5"/>
  <c r="A1272" i="5"/>
  <c r="A1273" i="5"/>
  <c r="A1274" i="5"/>
  <c r="A1275" i="5"/>
  <c r="A1276" i="5"/>
  <c r="A1277" i="5"/>
  <c r="A1278" i="5"/>
  <c r="A1279" i="5"/>
  <c r="A1280" i="5"/>
  <c r="A1281" i="5"/>
  <c r="A1282" i="5"/>
  <c r="A1283" i="5"/>
  <c r="A1284" i="5"/>
  <c r="A1285" i="5"/>
  <c r="A1286" i="5"/>
  <c r="A1287" i="5"/>
  <c r="A1288" i="5"/>
  <c r="A1289" i="5"/>
  <c r="A1290" i="5"/>
  <c r="A1291" i="5"/>
  <c r="A1292" i="5"/>
  <c r="A1293" i="5"/>
  <c r="A1294" i="5"/>
  <c r="A1295" i="5"/>
  <c r="A1296" i="5"/>
  <c r="A1297" i="5"/>
  <c r="A1298" i="5"/>
  <c r="A1299" i="5"/>
  <c r="A1300" i="5"/>
  <c r="A1301" i="5"/>
  <c r="A1302" i="5"/>
  <c r="A1303" i="5"/>
  <c r="A1304" i="5"/>
  <c r="A1305" i="5"/>
  <c r="A1306" i="5"/>
  <c r="A1307" i="5"/>
  <c r="A1308" i="5"/>
  <c r="A1309" i="5"/>
  <c r="A1310" i="5"/>
  <c r="A1311" i="5"/>
  <c r="A1312" i="5"/>
  <c r="A1313" i="5"/>
  <c r="A1314" i="5"/>
  <c r="A1315" i="5"/>
  <c r="A1316" i="5"/>
  <c r="A1317" i="5"/>
  <c r="A1318" i="5"/>
  <c r="A1319" i="5"/>
  <c r="A1320" i="5"/>
  <c r="A1321" i="5"/>
  <c r="A1322" i="5"/>
  <c r="A1323" i="5"/>
  <c r="A1324" i="5"/>
  <c r="A1325" i="5"/>
  <c r="A1326" i="5"/>
  <c r="A1327" i="5"/>
  <c r="G26" i="6" l="1"/>
  <c r="H156" i="6"/>
  <c r="C131" i="6"/>
  <c r="K165" i="6" s="1"/>
  <c r="K163" i="6"/>
  <c r="G157" i="6"/>
  <c r="O164" i="6" s="1"/>
  <c r="G131" i="6"/>
  <c r="O165" i="6" s="1"/>
  <c r="F157" i="6"/>
  <c r="N164" i="6" s="1"/>
  <c r="F131" i="6"/>
  <c r="N165" i="6" s="1"/>
  <c r="E131" i="6"/>
  <c r="M165" i="6" s="1"/>
  <c r="E157" i="6"/>
  <c r="M164" i="6" s="1"/>
  <c r="D131" i="6"/>
  <c r="L165" i="6" s="1"/>
  <c r="D157" i="6"/>
  <c r="L164" i="6" s="1"/>
  <c r="D130" i="6"/>
  <c r="D156" i="6"/>
  <c r="D146" i="6"/>
  <c r="E130" i="6"/>
  <c r="E156" i="6"/>
  <c r="E146" i="6"/>
  <c r="G130" i="6"/>
  <c r="G156" i="6"/>
  <c r="G146" i="6"/>
  <c r="F130" i="6"/>
  <c r="F156" i="6"/>
  <c r="F146" i="6"/>
  <c r="C130" i="6"/>
  <c r="C146" i="6"/>
  <c r="O163" i="6" l="1"/>
  <c r="H157" i="6"/>
  <c r="P164" i="6" s="1"/>
</calcChain>
</file>

<file path=xl/sharedStrings.xml><?xml version="1.0" encoding="utf-8"?>
<sst xmlns="http://schemas.openxmlformats.org/spreadsheetml/2006/main" count="2881" uniqueCount="1518">
  <si>
    <t>Date</t>
  </si>
  <si>
    <t>Open Price</t>
  </si>
  <si>
    <t>Target Price</t>
  </si>
  <si>
    <t>Upside/Downside</t>
  </si>
  <si>
    <t>Price Call</t>
  </si>
  <si>
    <t>Source</t>
  </si>
  <si>
    <t>+0.58 (2.33%)</t>
  </si>
  <si>
    <t>HOLD</t>
  </si>
  <si>
    <t>PUBLIC BANK</t>
  </si>
  <si>
    <t>+4.41 (17.75%)</t>
  </si>
  <si>
    <t>BUY</t>
  </si>
  <si>
    <t>MIDF</t>
  </si>
  <si>
    <t>+0.71 (2.86%)</t>
  </si>
  <si>
    <t>HLG</t>
  </si>
  <si>
    <t>-2.43 (9.65%)</t>
  </si>
  <si>
    <t>SELL</t>
  </si>
  <si>
    <t>TA</t>
  </si>
  <si>
    <t>+0.85 (3.38%)</t>
  </si>
  <si>
    <t>+4.07 (16.16%)</t>
  </si>
  <si>
    <t>+0.82 (3.26%)</t>
  </si>
  <si>
    <t>KENANGA</t>
  </si>
  <si>
    <t>-0.58 (2.30%)</t>
  </si>
  <si>
    <t>JF APEX</t>
  </si>
  <si>
    <t>+0.37 (1.47%)</t>
  </si>
  <si>
    <t>-2.68 (10.64%)</t>
  </si>
  <si>
    <t>ALLIANCE</t>
  </si>
  <si>
    <t>3 Statement Inputs</t>
  </si>
  <si>
    <t>Fiscal year is October-September. All values MYR Millions.</t>
  </si>
  <si>
    <t>5-year trend</t>
  </si>
  <si>
    <t>Sales/Revenue</t>
  </si>
  <si>
    <t>Sales Growth</t>
  </si>
  <si>
    <t>-</t>
  </si>
  <si>
    <t>Cost of Goods Sold (COGS) incl. D&amp;A</t>
  </si>
  <si>
    <t>COGS excluding D&amp;A</t>
  </si>
  <si>
    <t>Depreciation &amp; Amortization Expense</t>
  </si>
  <si>
    <t>Depreciation</t>
  </si>
  <si>
    <t>Amortization of Intangibles</t>
  </si>
  <si>
    <t>Amortization of Deferred Charges</t>
  </si>
  <si>
    <t>COGS Growth</t>
  </si>
  <si>
    <t>Gross Income</t>
  </si>
  <si>
    <t>Gross Income Growth</t>
  </si>
  <si>
    <t>Gross Profit Margin</t>
  </si>
  <si>
    <t>SG&amp;A Expense</t>
  </si>
  <si>
    <t>Research &amp; Development</t>
  </si>
  <si>
    <t>Other SG&amp;A</t>
  </si>
  <si>
    <t>SGA Growth</t>
  </si>
  <si>
    <t>Other Operating Expense</t>
  </si>
  <si>
    <t>EBIT</t>
  </si>
  <si>
    <t>Unusual Expense</t>
  </si>
  <si>
    <t>Non Operating Income/Expense</t>
  </si>
  <si>
    <t>Interest Expense</t>
  </si>
  <si>
    <t>Interest Expense Growth</t>
  </si>
  <si>
    <t>Gross Interest Expense</t>
  </si>
  <si>
    <t>Pretax Income</t>
  </si>
  <si>
    <t>Pretax Income Growth</t>
  </si>
  <si>
    <t>Pretax Margin</t>
  </si>
  <si>
    <t>Income Tax</t>
  </si>
  <si>
    <t>Income Tax - Current Domestic</t>
  </si>
  <si>
    <t>Income Tax - Current Foreign</t>
  </si>
  <si>
    <t>Income Tax - Deferred Domestic</t>
  </si>
  <si>
    <t>Equity in Affiliates</t>
  </si>
  <si>
    <t>Consolidated Net Income</t>
  </si>
  <si>
    <t>Minority Interest Expense</t>
  </si>
  <si>
    <t>Net Income</t>
  </si>
  <si>
    <t>Net Income Growth</t>
  </si>
  <si>
    <t>Net Margin</t>
  </si>
  <si>
    <t>Extraordinaries &amp; Discontinued Operations</t>
  </si>
  <si>
    <t>Extra Items &amp; Gain/Loss Sale Of Assets</t>
  </si>
  <si>
    <t>Discontinued Operations</t>
  </si>
  <si>
    <t>Net Income After Extraordinaries</t>
  </si>
  <si>
    <t>Net Income Available to Common</t>
  </si>
  <si>
    <t>EPS (Basic)</t>
  </si>
  <si>
    <t>EPS (Basic) Growth</t>
  </si>
  <si>
    <t>Basic Shares Outstanding</t>
  </si>
  <si>
    <t>EPS (Diluted)</t>
  </si>
  <si>
    <t>EPS (Diluted) Growth</t>
  </si>
  <si>
    <t>Diluted Shares Outstanding</t>
  </si>
  <si>
    <t>EBITDA</t>
  </si>
  <si>
    <t>EBITDA Growth</t>
  </si>
  <si>
    <t>EBITDA Margin</t>
  </si>
  <si>
    <t>Source: WSJ</t>
  </si>
  <si>
    <t>Cash &amp; Short Term Investments</t>
  </si>
  <si>
    <t>Cash Only</t>
  </si>
  <si>
    <t>Short-Term Investments</t>
  </si>
  <si>
    <t>Cash &amp; Short Term Investments Growth</t>
  </si>
  <si>
    <t>Cash &amp; ST Investments / Total Assets</t>
  </si>
  <si>
    <t>Total Accounts Receivable</t>
  </si>
  <si>
    <t>Accounts Receivables, Net</t>
  </si>
  <si>
    <t>Accounts Receivables, Gross</t>
  </si>
  <si>
    <t>Bad Debt/Doubtful Accounts</t>
  </si>
  <si>
    <t>Other Receivables</t>
  </si>
  <si>
    <t>Accounts Receivable Growth</t>
  </si>
  <si>
    <t>Accounts Receivable Turnover</t>
  </si>
  <si>
    <t>Inventories</t>
  </si>
  <si>
    <t>Work in Progress</t>
  </si>
  <si>
    <t>Raw Materials</t>
  </si>
  <si>
    <t>Progress Payments &amp; Other</t>
  </si>
  <si>
    <t>Other Current Assets</t>
  </si>
  <si>
    <t>Prepaid Expenses</t>
  </si>
  <si>
    <t>Miscellaneous Current Assets</t>
  </si>
  <si>
    <t>Total Current Assets</t>
  </si>
  <si>
    <t>Net Property, Plant &amp; Equipment</t>
  </si>
  <si>
    <t>Property, Plant &amp; Equipment - Gross</t>
  </si>
  <si>
    <t>Buildings</t>
  </si>
  <si>
    <t>Land &amp; Improvements</t>
  </si>
  <si>
    <t>Machinery &amp; Equipment</t>
  </si>
  <si>
    <t>Construction in Progress</t>
  </si>
  <si>
    <t>Leases</t>
  </si>
  <si>
    <t>Transportation Equipment</t>
  </si>
  <si>
    <t>Other Property, Plant &amp; Equipment</t>
  </si>
  <si>
    <t>Accumulated Depreciation</t>
  </si>
  <si>
    <t>Total Investments and Advances</t>
  </si>
  <si>
    <t>LT Investment - Affiliate Companies</t>
  </si>
  <si>
    <t>Other Long-Term Investments</t>
  </si>
  <si>
    <t>Long-Term Note Receivable</t>
  </si>
  <si>
    <t>Intangible Assets</t>
  </si>
  <si>
    <t>Net Goodwill</t>
  </si>
  <si>
    <t>Net Other Intangibles</t>
  </si>
  <si>
    <t>Other Assets</t>
  </si>
  <si>
    <t>Deferred Charges</t>
  </si>
  <si>
    <t>Total Assets</t>
  </si>
  <si>
    <t>Assets - Total - Growth</t>
  </si>
  <si>
    <t>Asset Turnover</t>
  </si>
  <si>
    <t>Return On Average Assets</t>
  </si>
  <si>
    <t>All values MYR Millions.</t>
  </si>
  <si>
    <t>ST Debt &amp; Current Portion LT Debt</t>
  </si>
  <si>
    <t>Short Term Debt</t>
  </si>
  <si>
    <t>Current Portion of Long Term Debt</t>
  </si>
  <si>
    <t>Accounts Payable</t>
  </si>
  <si>
    <t>Accounts Payable Growth</t>
  </si>
  <si>
    <t>Income Tax Payable</t>
  </si>
  <si>
    <t>Other Current Liabilities</t>
  </si>
  <si>
    <t>Accrued Payroll</t>
  </si>
  <si>
    <t>Miscellaneous Current Liabilities</t>
  </si>
  <si>
    <t>Total Current Liabilities</t>
  </si>
  <si>
    <t>Current Ratio</t>
  </si>
  <si>
    <t>Quick Ratio</t>
  </si>
  <si>
    <t>Cash Ratio</t>
  </si>
  <si>
    <t>Long-Term Debt</t>
  </si>
  <si>
    <t>Long-Term Debt excl. Capitalized Leases</t>
  </si>
  <si>
    <t>Non-Convertible Debt</t>
  </si>
  <si>
    <t>Provision for Risks &amp; Charges</t>
  </si>
  <si>
    <t>Deferred Taxes</t>
  </si>
  <si>
    <t>Deferred Taxes - Credit</t>
  </si>
  <si>
    <t>Deferred Taxes - Debit</t>
  </si>
  <si>
    <t>Other Liabilities (excl. Deferred Income)</t>
  </si>
  <si>
    <t>Total Liabilities</t>
  </si>
  <si>
    <t>Non-Equity Reserves</t>
  </si>
  <si>
    <t>Total Liabilities / Total Assets</t>
  </si>
  <si>
    <t>Common Equity (Total)</t>
  </si>
  <si>
    <t>Common Stock Par/Carry Value</t>
  </si>
  <si>
    <t>Retained Earnings</t>
  </si>
  <si>
    <t>Cumulative Translation Adjustment/Unrealized For. Exch. Gain</t>
  </si>
  <si>
    <t>Unrealized Gain/Loss Marketable Securities</t>
  </si>
  <si>
    <t>Revaluation Reserves</t>
  </si>
  <si>
    <t>Other Appropriated Reserves</t>
  </si>
  <si>
    <t>Treasury Stock</t>
  </si>
  <si>
    <t>Common Equity / Total Assets</t>
  </si>
  <si>
    <t>Total Shareholders' Equity</t>
  </si>
  <si>
    <t>Total Shareholders' Equity / Total Assets</t>
  </si>
  <si>
    <t>Accumulated Minority Interest</t>
  </si>
  <si>
    <t>Total Equity</t>
  </si>
  <si>
    <t>Liabilities &amp; Shareholders' Equity</t>
  </si>
  <si>
    <t>Net Income before Extraordinaries</t>
  </si>
  <si>
    <t>Depreciation, Depletion &amp; Amortization</t>
  </si>
  <si>
    <t>Depreciation and Depletion</t>
  </si>
  <si>
    <t>Amortization of Intangible Assets</t>
  </si>
  <si>
    <t>Other Funds</t>
  </si>
  <si>
    <t>Funds from Operations</t>
  </si>
  <si>
    <t>Changes in Working Capital</t>
  </si>
  <si>
    <t>Receivables</t>
  </si>
  <si>
    <t>Other Assets/Liabilities</t>
  </si>
  <si>
    <t>Net Operating Cash Flow</t>
  </si>
  <si>
    <t>Net Operating Cash Flow Growth</t>
  </si>
  <si>
    <t>Net Operating Cash Flow / Sales</t>
  </si>
  <si>
    <t>Capital Expenditures</t>
  </si>
  <si>
    <t>Capital Expenditures (Fixed Assets)</t>
  </si>
  <si>
    <t>Capital Expenditures (Other Assets)</t>
  </si>
  <si>
    <t>Capital Expenditures Growth</t>
  </si>
  <si>
    <t>Capital Expenditures / Sales</t>
  </si>
  <si>
    <t>Net Assets from Acquisitions</t>
  </si>
  <si>
    <t>Sale of Fixed Assets &amp; Businesses</t>
  </si>
  <si>
    <t>Purchase/Sale of Investments</t>
  </si>
  <si>
    <t>Purchase of Investments</t>
  </si>
  <si>
    <t>Sale/Maturity of Investments</t>
  </si>
  <si>
    <t>Other Uses</t>
  </si>
  <si>
    <t>Other Sources</t>
  </si>
  <si>
    <t>Net Investing Cash Flow</t>
  </si>
  <si>
    <t>Net Investing Cash Flow Growth</t>
  </si>
  <si>
    <t>Net Investing Cash Flow / Sales</t>
  </si>
  <si>
    <t>Cash Dividends Paid - Total</t>
  </si>
  <si>
    <t>Common Dividends</t>
  </si>
  <si>
    <t>Change in Capital Stock</t>
  </si>
  <si>
    <t>Sale of Common &amp; Preferred Stock</t>
  </si>
  <si>
    <t>Proceeds from Stock Options</t>
  </si>
  <si>
    <t>Issuance/Reduction of Debt, Net</t>
  </si>
  <si>
    <t>Change in Current Debt</t>
  </si>
  <si>
    <t>Change in Long-Term Debt</t>
  </si>
  <si>
    <t>Issuance of Long-Term Debt</t>
  </si>
  <si>
    <t>Reduction in Long-Term Debt</t>
  </si>
  <si>
    <t>Net Financing Cash Flow</t>
  </si>
  <si>
    <t>Net Financing Cash Flow Growth</t>
  </si>
  <si>
    <t>Net Financing Cash Flow / Sales</t>
  </si>
  <si>
    <t>Exchange Rate Effect</t>
  </si>
  <si>
    <t>Miscellaneous Funds</t>
  </si>
  <si>
    <t>Net Change in Cash</t>
  </si>
  <si>
    <t>Free Cash Flow</t>
  </si>
  <si>
    <t>Free Cash Flow Growth</t>
  </si>
  <si>
    <t>Free Cash Flow Yield</t>
  </si>
  <si>
    <t> </t>
  </si>
  <si>
    <t>3 Months Ago</t>
  </si>
  <si>
    <t>1 Month Ago</t>
  </si>
  <si>
    <t>Current</t>
  </si>
  <si>
    <t>Buy</t>
  </si>
  <si>
    <t>Overweight</t>
  </si>
  <si>
    <t>Hold</t>
  </si>
  <si>
    <t>Underweight</t>
  </si>
  <si>
    <t>Sell</t>
  </si>
  <si>
    <t>Consensus</t>
  </si>
  <si>
    <t>EPS Estimates</t>
  </si>
  <si>
    <t>FY 2017 Estimate Trends</t>
  </si>
  <si>
    <t>Current:</t>
  </si>
  <si>
    <t>1 month ago:</t>
  </si>
  <si>
    <t>3 months ago:</t>
  </si>
  <si>
    <t>FY 2018 Estimate Trends</t>
  </si>
  <si>
    <r>
      <t>Analyst Ratings </t>
    </r>
    <r>
      <rPr>
        <sz val="10"/>
        <color rgb="FF242424"/>
        <rFont val="Calibri"/>
        <family val="2"/>
        <charset val="1"/>
        <scheme val="minor"/>
      </rPr>
      <t>Kuala Lumpur Kepong Bhd</t>
    </r>
  </si>
  <si>
    <t>Sinar Mas Agro Resources &amp; Technology</t>
  </si>
  <si>
    <t>London Sumatra Indonesia</t>
  </si>
  <si>
    <t>Competitor List</t>
  </si>
  <si>
    <t>Sime Darby</t>
  </si>
  <si>
    <t>Wilmar International ltd</t>
  </si>
  <si>
    <t>Golden Agri-Resources Ltd</t>
  </si>
  <si>
    <t>Hap Seng Consildiated bhd</t>
  </si>
  <si>
    <t>IJM PlantationsBhd</t>
  </si>
  <si>
    <t>Share Price</t>
  </si>
  <si>
    <t xml:space="preserve"> Open</t>
  </si>
  <si>
    <t xml:space="preserve"> High</t>
  </si>
  <si>
    <t xml:space="preserve"> Low</t>
  </si>
  <si>
    <t xml:space="preserve"> Close</t>
  </si>
  <si>
    <t xml:space="preserve"> Volume</t>
  </si>
  <si>
    <t>05/23/17</t>
  </si>
  <si>
    <t>05/22/17</t>
  </si>
  <si>
    <t>05/19/17</t>
  </si>
  <si>
    <t>05/18/17</t>
  </si>
  <si>
    <t>05/17/17</t>
  </si>
  <si>
    <t>05/16/17</t>
  </si>
  <si>
    <t>04/28/17</t>
  </si>
  <si>
    <t>04/27/17</t>
  </si>
  <si>
    <t>04/26/17</t>
  </si>
  <si>
    <t>04/25/17</t>
  </si>
  <si>
    <t>04/21/17</t>
  </si>
  <si>
    <t>04/20/17</t>
  </si>
  <si>
    <t>04/19/17</t>
  </si>
  <si>
    <t>04/18/17</t>
  </si>
  <si>
    <t>04/17/17</t>
  </si>
  <si>
    <t>04/14/17</t>
  </si>
  <si>
    <t>04/13/17</t>
  </si>
  <si>
    <t>03/31/17</t>
  </si>
  <si>
    <t>03/30/17</t>
  </si>
  <si>
    <t>03/29/17</t>
  </si>
  <si>
    <t>03/28/17</t>
  </si>
  <si>
    <t>03/27/17</t>
  </si>
  <si>
    <t>03/24/17</t>
  </si>
  <si>
    <t>03/23/17</t>
  </si>
  <si>
    <t>03/22/17</t>
  </si>
  <si>
    <t>03/21/17</t>
  </si>
  <si>
    <t>03/20/17</t>
  </si>
  <si>
    <t>03/17/17</t>
  </si>
  <si>
    <t>03/16/17</t>
  </si>
  <si>
    <t>03/15/17</t>
  </si>
  <si>
    <t>03/14/17</t>
  </si>
  <si>
    <t>03/13/17</t>
  </si>
  <si>
    <t>02/28/17</t>
  </si>
  <si>
    <t>02/27/17</t>
  </si>
  <si>
    <t>02/24/17</t>
  </si>
  <si>
    <t>02/23/17</t>
  </si>
  <si>
    <t>02/22/17</t>
  </si>
  <si>
    <t>02/21/17</t>
  </si>
  <si>
    <t>02/20/17</t>
  </si>
  <si>
    <t>02/17/17</t>
  </si>
  <si>
    <t>02/16/17</t>
  </si>
  <si>
    <t>02/15/17</t>
  </si>
  <si>
    <t>02/14/17</t>
  </si>
  <si>
    <t>02/13/17</t>
  </si>
  <si>
    <t>01/31/17</t>
  </si>
  <si>
    <t>01/27/17</t>
  </si>
  <si>
    <t>01/26/17</t>
  </si>
  <si>
    <t>01/25/17</t>
  </si>
  <si>
    <t>01/24/17</t>
  </si>
  <si>
    <t>01/23/17</t>
  </si>
  <si>
    <t>01/20/17</t>
  </si>
  <si>
    <t>01/19/17</t>
  </si>
  <si>
    <t>01/18/17</t>
  </si>
  <si>
    <t>01/17/17</t>
  </si>
  <si>
    <t>01/16/17</t>
  </si>
  <si>
    <t>01/13/17</t>
  </si>
  <si>
    <t>12/30/16</t>
  </si>
  <si>
    <t>12/29/16</t>
  </si>
  <si>
    <t>12/28/16</t>
  </si>
  <si>
    <t>12/27/16</t>
  </si>
  <si>
    <t>12/23/16</t>
  </si>
  <si>
    <t>12/22/16</t>
  </si>
  <si>
    <t>12/21/16</t>
  </si>
  <si>
    <t>12/20/16</t>
  </si>
  <si>
    <t>12/19/16</t>
  </si>
  <si>
    <t>12/16/16</t>
  </si>
  <si>
    <t>12/15/16</t>
  </si>
  <si>
    <t>12/14/16</t>
  </si>
  <si>
    <t>12/13/16</t>
  </si>
  <si>
    <t>11/30/16</t>
  </si>
  <si>
    <t>11/29/16</t>
  </si>
  <si>
    <t>11/28/16</t>
  </si>
  <si>
    <t>11/25/16</t>
  </si>
  <si>
    <t>11/24/16</t>
  </si>
  <si>
    <t>11/23/16</t>
  </si>
  <si>
    <t>11/22/16</t>
  </si>
  <si>
    <t>11/21/16</t>
  </si>
  <si>
    <t>11/18/16</t>
  </si>
  <si>
    <t>11/17/16</t>
  </si>
  <si>
    <t>11/16/16</t>
  </si>
  <si>
    <t>11/15/16</t>
  </si>
  <si>
    <t>11/14/16</t>
  </si>
  <si>
    <t>10/31/16</t>
  </si>
  <si>
    <t>10/28/16</t>
  </si>
  <si>
    <t>10/27/16</t>
  </si>
  <si>
    <t>10/26/16</t>
  </si>
  <si>
    <t>10/25/16</t>
  </si>
  <si>
    <t>10/24/16</t>
  </si>
  <si>
    <t>10/21/16</t>
  </si>
  <si>
    <t>10/20/16</t>
  </si>
  <si>
    <t>10/19/16</t>
  </si>
  <si>
    <t>10/18/16</t>
  </si>
  <si>
    <t>10/17/16</t>
  </si>
  <si>
    <t>10/14/16</t>
  </si>
  <si>
    <t>10/13/16</t>
  </si>
  <si>
    <t>09/30/16</t>
  </si>
  <si>
    <t>09/29/16</t>
  </si>
  <si>
    <t>09/28/16</t>
  </si>
  <si>
    <t>09/27/16</t>
  </si>
  <si>
    <t>09/26/16</t>
  </si>
  <si>
    <t>09/23/16</t>
  </si>
  <si>
    <t>09/22/16</t>
  </si>
  <si>
    <t>09/21/16</t>
  </si>
  <si>
    <t>09/20/16</t>
  </si>
  <si>
    <t>09/19/16</t>
  </si>
  <si>
    <t>09/15/16</t>
  </si>
  <si>
    <t>09/14/16</t>
  </si>
  <si>
    <t>09/13/16</t>
  </si>
  <si>
    <t>08/30/16</t>
  </si>
  <si>
    <t>08/29/16</t>
  </si>
  <si>
    <t>08/26/16</t>
  </si>
  <si>
    <t>08/25/16</t>
  </si>
  <si>
    <t>08/24/16</t>
  </si>
  <si>
    <t>08/23/16</t>
  </si>
  <si>
    <t>08/22/16</t>
  </si>
  <si>
    <t>08/19/16</t>
  </si>
  <si>
    <t>08/18/16</t>
  </si>
  <si>
    <t>08/17/16</t>
  </si>
  <si>
    <t>08/16/16</t>
  </si>
  <si>
    <t>08/15/16</t>
  </si>
  <si>
    <t>07/29/16</t>
  </si>
  <si>
    <t>07/28/16</t>
  </si>
  <si>
    <t>07/27/16</t>
  </si>
  <si>
    <t>07/26/16</t>
  </si>
  <si>
    <t>07/25/16</t>
  </si>
  <si>
    <t>07/22/16</t>
  </si>
  <si>
    <t>07/21/16</t>
  </si>
  <si>
    <t>07/20/16</t>
  </si>
  <si>
    <t>07/19/16</t>
  </si>
  <si>
    <t>07/18/16</t>
  </si>
  <si>
    <t>07/15/16</t>
  </si>
  <si>
    <t>07/14/16</t>
  </si>
  <si>
    <t>07/13/16</t>
  </si>
  <si>
    <t>06/30/16</t>
  </si>
  <si>
    <t>06/29/16</t>
  </si>
  <si>
    <t>06/28/16</t>
  </si>
  <si>
    <t>06/27/16</t>
  </si>
  <si>
    <t>06/24/16</t>
  </si>
  <si>
    <t>06/23/16</t>
  </si>
  <si>
    <t>06/21/16</t>
  </si>
  <si>
    <t>06/20/16</t>
  </si>
  <si>
    <t>06/17/16</t>
  </si>
  <si>
    <t>06/16/16</t>
  </si>
  <si>
    <t>06/15/16</t>
  </si>
  <si>
    <t>06/14/16</t>
  </si>
  <si>
    <t>06/13/16</t>
  </si>
  <si>
    <t>05/31/16</t>
  </si>
  <si>
    <t>05/30/16</t>
  </si>
  <si>
    <t>05/27/16</t>
  </si>
  <si>
    <t>05/26/16</t>
  </si>
  <si>
    <t>05/25/16</t>
  </si>
  <si>
    <t>05/24/16</t>
  </si>
  <si>
    <t>05/23/16</t>
  </si>
  <si>
    <t>05/20/16</t>
  </si>
  <si>
    <t>05/19/16</t>
  </si>
  <si>
    <t>05/18/16</t>
  </si>
  <si>
    <t>05/17/16</t>
  </si>
  <si>
    <t>05/16/16</t>
  </si>
  <si>
    <t>05/13/16</t>
  </si>
  <si>
    <t>04/29/16</t>
  </si>
  <si>
    <t>04/28/16</t>
  </si>
  <si>
    <t>04/27/16</t>
  </si>
  <si>
    <t>04/26/16</t>
  </si>
  <si>
    <t>04/25/16</t>
  </si>
  <si>
    <t>04/22/16</t>
  </si>
  <si>
    <t>04/21/16</t>
  </si>
  <si>
    <t>04/20/16</t>
  </si>
  <si>
    <t>04/19/16</t>
  </si>
  <si>
    <t>04/18/16</t>
  </si>
  <si>
    <t>04/15/16</t>
  </si>
  <si>
    <t>04/14/16</t>
  </si>
  <si>
    <t>04/13/16</t>
  </si>
  <si>
    <t>03/31/16</t>
  </si>
  <si>
    <t>03/30/16</t>
  </si>
  <si>
    <t>03/29/16</t>
  </si>
  <si>
    <t>03/28/16</t>
  </si>
  <si>
    <t>03/25/16</t>
  </si>
  <si>
    <t>03/24/16</t>
  </si>
  <si>
    <t>03/23/16</t>
  </si>
  <si>
    <t>03/22/16</t>
  </si>
  <si>
    <t>03/21/16</t>
  </si>
  <si>
    <t>03/18/16</t>
  </si>
  <si>
    <t>03/17/16</t>
  </si>
  <si>
    <t>03/16/16</t>
  </si>
  <si>
    <t>03/15/16</t>
  </si>
  <si>
    <t>03/14/16</t>
  </si>
  <si>
    <t>02/29/16</t>
  </si>
  <si>
    <t>02/26/16</t>
  </si>
  <si>
    <t>02/25/16</t>
  </si>
  <si>
    <t>02/24/16</t>
  </si>
  <si>
    <t>02/23/16</t>
  </si>
  <si>
    <t>02/22/16</t>
  </si>
  <si>
    <t>02/19/16</t>
  </si>
  <si>
    <t>02/18/16</t>
  </si>
  <si>
    <t>02/17/16</t>
  </si>
  <si>
    <t>02/16/16</t>
  </si>
  <si>
    <t>02/15/16</t>
  </si>
  <si>
    <t>01/29/16</t>
  </si>
  <si>
    <t>01/28/16</t>
  </si>
  <si>
    <t>01/27/16</t>
  </si>
  <si>
    <t>01/26/16</t>
  </si>
  <si>
    <t>01/22/16</t>
  </si>
  <si>
    <t>01/21/16</t>
  </si>
  <si>
    <t>01/20/16</t>
  </si>
  <si>
    <t>01/19/16</t>
  </si>
  <si>
    <t>01/18/16</t>
  </si>
  <si>
    <t>01/15/16</t>
  </si>
  <si>
    <t>01/14/16</t>
  </si>
  <si>
    <t>01/13/16</t>
  </si>
  <si>
    <t>12/31/15</t>
  </si>
  <si>
    <t>12/30/15</t>
  </si>
  <si>
    <t>12/29/15</t>
  </si>
  <si>
    <t>12/28/15</t>
  </si>
  <si>
    <t>12/23/15</t>
  </si>
  <si>
    <t>12/22/15</t>
  </si>
  <si>
    <t>12/21/15</t>
  </si>
  <si>
    <t>12/18/15</t>
  </si>
  <si>
    <t>12/17/15</t>
  </si>
  <si>
    <t>12/16/15</t>
  </si>
  <si>
    <t>12/15/15</t>
  </si>
  <si>
    <t>12/14/15</t>
  </si>
  <si>
    <t>11/30/15</t>
  </si>
  <si>
    <t>11/27/15</t>
  </si>
  <si>
    <t>11/26/15</t>
  </si>
  <si>
    <t>11/25/15</t>
  </si>
  <si>
    <t>11/24/15</t>
  </si>
  <si>
    <t>11/23/15</t>
  </si>
  <si>
    <t>11/20/15</t>
  </si>
  <si>
    <t>11/19/15</t>
  </si>
  <si>
    <t>11/18/15</t>
  </si>
  <si>
    <t>11/17/15</t>
  </si>
  <si>
    <t>11/16/15</t>
  </si>
  <si>
    <t>11/13/15</t>
  </si>
  <si>
    <t>10/30/15</t>
  </si>
  <si>
    <t>10/29/15</t>
  </si>
  <si>
    <t>10/28/15</t>
  </si>
  <si>
    <t>10/27/15</t>
  </si>
  <si>
    <t>10/26/15</t>
  </si>
  <si>
    <t>10/23/15</t>
  </si>
  <si>
    <t>10/22/15</t>
  </si>
  <si>
    <t>10/21/15</t>
  </si>
  <si>
    <t>10/20/15</t>
  </si>
  <si>
    <t>10/19/15</t>
  </si>
  <si>
    <t>10/16/15</t>
  </si>
  <si>
    <t>10/15/15</t>
  </si>
  <si>
    <t>10/13/15</t>
  </si>
  <si>
    <t>09/30/15</t>
  </si>
  <si>
    <t>09/29/15</t>
  </si>
  <si>
    <t>09/28/15</t>
  </si>
  <si>
    <t>09/25/15</t>
  </si>
  <si>
    <t>09/23/15</t>
  </si>
  <si>
    <t>09/22/15</t>
  </si>
  <si>
    <t>09/21/15</t>
  </si>
  <si>
    <t>09/18/15</t>
  </si>
  <si>
    <t>09/17/15</t>
  </si>
  <si>
    <t>09/15/15</t>
  </si>
  <si>
    <t>09/14/15</t>
  </si>
  <si>
    <t>08/28/15</t>
  </si>
  <si>
    <t>08/27/15</t>
  </si>
  <si>
    <t>08/26/15</t>
  </si>
  <si>
    <t>08/25/15</t>
  </si>
  <si>
    <t>08/24/15</t>
  </si>
  <si>
    <t>08/21/15</t>
  </si>
  <si>
    <t>08/20/15</t>
  </si>
  <si>
    <t>08/19/15</t>
  </si>
  <si>
    <t>08/18/15</t>
  </si>
  <si>
    <t>08/17/15</t>
  </si>
  <si>
    <t>08/14/15</t>
  </si>
  <si>
    <t>08/13/15</t>
  </si>
  <si>
    <t>07/31/15</t>
  </si>
  <si>
    <t>07/30/15</t>
  </si>
  <si>
    <t>07/29/15</t>
  </si>
  <si>
    <t>07/28/15</t>
  </si>
  <si>
    <t>07/27/15</t>
  </si>
  <si>
    <t>07/24/15</t>
  </si>
  <si>
    <t>07/23/15</t>
  </si>
  <si>
    <t>07/22/15</t>
  </si>
  <si>
    <t>07/21/15</t>
  </si>
  <si>
    <t>07/20/15</t>
  </si>
  <si>
    <t>07/16/15</t>
  </si>
  <si>
    <t>07/15/15</t>
  </si>
  <si>
    <t>07/14/15</t>
  </si>
  <si>
    <t>07/13/15</t>
  </si>
  <si>
    <t>06/30/15</t>
  </si>
  <si>
    <t>06/29/15</t>
  </si>
  <si>
    <t>06/26/15</t>
  </si>
  <si>
    <t>06/25/15</t>
  </si>
  <si>
    <t>06/24/15</t>
  </si>
  <si>
    <t>06/23/15</t>
  </si>
  <si>
    <t>06/22/15</t>
  </si>
  <si>
    <t>06/19/15</t>
  </si>
  <si>
    <t>06/18/15</t>
  </si>
  <si>
    <t>06/17/15</t>
  </si>
  <si>
    <t>06/16/15</t>
  </si>
  <si>
    <t>06/15/15</t>
  </si>
  <si>
    <t>05/29/15</t>
  </si>
  <si>
    <t>05/28/15</t>
  </si>
  <si>
    <t>05/27/15</t>
  </si>
  <si>
    <t>05/26/15</t>
  </si>
  <si>
    <t>05/25/15</t>
  </si>
  <si>
    <t>05/22/15</t>
  </si>
  <si>
    <t>05/21/15</t>
  </si>
  <si>
    <t>05/20/15</t>
  </si>
  <si>
    <t>05/19/15</t>
  </si>
  <si>
    <t>05/18/15</t>
  </si>
  <si>
    <t>05/15/15</t>
  </si>
  <si>
    <t>05/14/15</t>
  </si>
  <si>
    <t>05/13/15</t>
  </si>
  <si>
    <t>04/30/15</t>
  </si>
  <si>
    <t>04/29/15</t>
  </si>
  <si>
    <t>04/28/15</t>
  </si>
  <si>
    <t>04/27/15</t>
  </si>
  <si>
    <t>04/24/15</t>
  </si>
  <si>
    <t>04/23/15</t>
  </si>
  <si>
    <t>04/22/15</t>
  </si>
  <si>
    <t>04/21/15</t>
  </si>
  <si>
    <t>04/20/15</t>
  </si>
  <si>
    <t>04/17/15</t>
  </si>
  <si>
    <t>04/16/15</t>
  </si>
  <si>
    <t>04/15/15</t>
  </si>
  <si>
    <t>04/14/15</t>
  </si>
  <si>
    <t>04/13/15</t>
  </si>
  <si>
    <t>03/31/15</t>
  </si>
  <si>
    <t>03/30/15</t>
  </si>
  <si>
    <t>03/27/15</t>
  </si>
  <si>
    <t>03/26/15</t>
  </si>
  <si>
    <t>03/25/15</t>
  </si>
  <si>
    <t>03/24/15</t>
  </si>
  <si>
    <t>03/23/15</t>
  </si>
  <si>
    <t>03/20/15</t>
  </si>
  <si>
    <t>03/19/15</t>
  </si>
  <si>
    <t>03/18/15</t>
  </si>
  <si>
    <t>03/17/15</t>
  </si>
  <si>
    <t>03/16/15</t>
  </si>
  <si>
    <t>03/13/15</t>
  </si>
  <si>
    <t>02/27/15</t>
  </si>
  <si>
    <t>02/26/15</t>
  </si>
  <si>
    <t>02/25/15</t>
  </si>
  <si>
    <t>02/24/15</t>
  </si>
  <si>
    <t>02/23/15</t>
  </si>
  <si>
    <t>02/18/15</t>
  </si>
  <si>
    <t>02/17/15</t>
  </si>
  <si>
    <t>02/16/15</t>
  </si>
  <si>
    <t>02/13/15</t>
  </si>
  <si>
    <t>01/30/15</t>
  </si>
  <si>
    <t>01/29/15</t>
  </si>
  <si>
    <t>01/28/15</t>
  </si>
  <si>
    <t>01/27/15</t>
  </si>
  <si>
    <t>01/26/15</t>
  </si>
  <si>
    <t>01/23/15</t>
  </si>
  <si>
    <t>01/22/15</t>
  </si>
  <si>
    <t>01/21/15</t>
  </si>
  <si>
    <t>01/20/15</t>
  </si>
  <si>
    <t>01/19/15</t>
  </si>
  <si>
    <t>01/16/15</t>
  </si>
  <si>
    <t>01/15/15</t>
  </si>
  <si>
    <t>01/14/15</t>
  </si>
  <si>
    <t>01/13/15</t>
  </si>
  <si>
    <t>12/31/14</t>
  </si>
  <si>
    <t>12/30/14</t>
  </si>
  <si>
    <t>12/29/14</t>
  </si>
  <si>
    <t>12/26/14</t>
  </si>
  <si>
    <t>12/24/14</t>
  </si>
  <si>
    <t>12/23/14</t>
  </si>
  <si>
    <t>12/22/14</t>
  </si>
  <si>
    <t>12/19/14</t>
  </si>
  <si>
    <t>12/18/14</t>
  </si>
  <si>
    <t>12/17/14</t>
  </si>
  <si>
    <t>12/16/14</t>
  </si>
  <si>
    <t>12/15/14</t>
  </si>
  <si>
    <t>11/28/14</t>
  </si>
  <si>
    <t>11/27/14</t>
  </si>
  <si>
    <t>11/26/14</t>
  </si>
  <si>
    <t>11/25/14</t>
  </si>
  <si>
    <t>11/24/14</t>
  </si>
  <si>
    <t>11/21/14</t>
  </si>
  <si>
    <t>11/20/14</t>
  </si>
  <si>
    <t>11/19/14</t>
  </si>
  <si>
    <t>11/18/14</t>
  </si>
  <si>
    <t>11/17/14</t>
  </si>
  <si>
    <t>11/14/14</t>
  </si>
  <si>
    <t>11/13/14</t>
  </si>
  <si>
    <t>10/31/14</t>
  </si>
  <si>
    <t>10/30/14</t>
  </si>
  <si>
    <t>10/29/14</t>
  </si>
  <si>
    <t>10/28/14</t>
  </si>
  <si>
    <t>10/27/14</t>
  </si>
  <si>
    <t>10/24/14</t>
  </si>
  <si>
    <t>10/23/14</t>
  </si>
  <si>
    <t>10/21/14</t>
  </si>
  <si>
    <t>10/20/14</t>
  </si>
  <si>
    <t>10/17/14</t>
  </si>
  <si>
    <t>10/16/14</t>
  </si>
  <si>
    <t>10/15/14</t>
  </si>
  <si>
    <t>10/14/14</t>
  </si>
  <si>
    <t>10/13/14</t>
  </si>
  <si>
    <t>09/30/14</t>
  </si>
  <si>
    <t>09/29/14</t>
  </si>
  <si>
    <t>09/26/14</t>
  </si>
  <si>
    <t>09/25/14</t>
  </si>
  <si>
    <t>09/24/14</t>
  </si>
  <si>
    <t>09/23/14</t>
  </si>
  <si>
    <t>09/22/14</t>
  </si>
  <si>
    <t>09/19/14</t>
  </si>
  <si>
    <t>09/18/14</t>
  </si>
  <si>
    <t>09/17/14</t>
  </si>
  <si>
    <t>09/15/14</t>
  </si>
  <si>
    <t>08/29/14</t>
  </si>
  <si>
    <t>08/28/14</t>
  </si>
  <si>
    <t>08/27/14</t>
  </si>
  <si>
    <t>08/26/14</t>
  </si>
  <si>
    <t>08/25/14</t>
  </si>
  <si>
    <t>08/22/14</t>
  </si>
  <si>
    <t>08/21/14</t>
  </si>
  <si>
    <t>08/20/14</t>
  </si>
  <si>
    <t>08/19/14</t>
  </si>
  <si>
    <t>08/18/14</t>
  </si>
  <si>
    <t>08/15/14</t>
  </si>
  <si>
    <t>08/14/14</t>
  </si>
  <si>
    <t>08/13/14</t>
  </si>
  <si>
    <t>07/31/14</t>
  </si>
  <si>
    <t>07/30/14</t>
  </si>
  <si>
    <t>07/25/14</t>
  </si>
  <si>
    <t>07/24/14</t>
  </si>
  <si>
    <t>07/23/14</t>
  </si>
  <si>
    <t>07/22/14</t>
  </si>
  <si>
    <t>07/21/14</t>
  </si>
  <si>
    <t>07/18/14</t>
  </si>
  <si>
    <t>07/17/14</t>
  </si>
  <si>
    <t>07/16/14</t>
  </si>
  <si>
    <t>07/14/14</t>
  </si>
  <si>
    <t>06/30/14</t>
  </si>
  <si>
    <t>06/27/14</t>
  </si>
  <si>
    <t>06/26/14</t>
  </si>
  <si>
    <t>06/25/14</t>
  </si>
  <si>
    <t>06/24/14</t>
  </si>
  <si>
    <t>06/23/14</t>
  </si>
  <si>
    <t>06/20/14</t>
  </si>
  <si>
    <t>06/19/14</t>
  </si>
  <si>
    <t>06/18/14</t>
  </si>
  <si>
    <t>06/17/14</t>
  </si>
  <si>
    <t>06/16/14</t>
  </si>
  <si>
    <t>06/13/14</t>
  </si>
  <si>
    <t>05/30/14</t>
  </si>
  <si>
    <t>05/29/14</t>
  </si>
  <si>
    <t>05/28/14</t>
  </si>
  <si>
    <t>05/27/14</t>
  </si>
  <si>
    <t>05/26/14</t>
  </si>
  <si>
    <t>05/23/14</t>
  </si>
  <si>
    <t>05/22/14</t>
  </si>
  <si>
    <t>05/21/14</t>
  </si>
  <si>
    <t>05/20/14</t>
  </si>
  <si>
    <t>05/19/14</t>
  </si>
  <si>
    <t>05/16/14</t>
  </si>
  <si>
    <t>05/15/14</t>
  </si>
  <si>
    <t>05/14/14</t>
  </si>
  <si>
    <t>04/30/14</t>
  </si>
  <si>
    <t>04/29/14</t>
  </si>
  <si>
    <t>04/28/14</t>
  </si>
  <si>
    <t>04/25/14</t>
  </si>
  <si>
    <t>04/24/14</t>
  </si>
  <si>
    <t>04/23/14</t>
  </si>
  <si>
    <t>04/22/14</t>
  </si>
  <si>
    <t>04/21/14</t>
  </si>
  <si>
    <t>04/18/14</t>
  </si>
  <si>
    <t>04/17/14</t>
  </si>
  <si>
    <t>04/16/14</t>
  </si>
  <si>
    <t>04/15/14</t>
  </si>
  <si>
    <t>04/14/14</t>
  </si>
  <si>
    <t>03/31/14</t>
  </si>
  <si>
    <t>03/28/14</t>
  </si>
  <si>
    <t>03/27/14</t>
  </si>
  <si>
    <t>03/26/14</t>
  </si>
  <si>
    <t>03/25/14</t>
  </si>
  <si>
    <t>03/24/14</t>
  </si>
  <si>
    <t>03/21/14</t>
  </si>
  <si>
    <t>03/20/14</t>
  </si>
  <si>
    <t>03/19/14</t>
  </si>
  <si>
    <t>03/18/14</t>
  </si>
  <si>
    <t>03/17/14</t>
  </si>
  <si>
    <t>03/14/14</t>
  </si>
  <si>
    <t>03/13/14</t>
  </si>
  <si>
    <t>02/28/14</t>
  </si>
  <si>
    <t>02/27/14</t>
  </si>
  <si>
    <t>02/26/14</t>
  </si>
  <si>
    <t>02/25/14</t>
  </si>
  <si>
    <t>02/24/14</t>
  </si>
  <si>
    <t>02/21/14</t>
  </si>
  <si>
    <t>02/20/14</t>
  </si>
  <si>
    <t>02/19/14</t>
  </si>
  <si>
    <t>02/18/14</t>
  </si>
  <si>
    <t>02/17/14</t>
  </si>
  <si>
    <t>02/14/14</t>
  </si>
  <si>
    <t>02/13/14</t>
  </si>
  <si>
    <t>01/30/14</t>
  </si>
  <si>
    <t>01/29/14</t>
  </si>
  <si>
    <t>01/28/14</t>
  </si>
  <si>
    <t>01/27/14</t>
  </si>
  <si>
    <t>01/24/14</t>
  </si>
  <si>
    <t>01/23/14</t>
  </si>
  <si>
    <t>01/22/14</t>
  </si>
  <si>
    <t>01/21/14</t>
  </si>
  <si>
    <t>01/20/14</t>
  </si>
  <si>
    <t>01/16/14</t>
  </si>
  <si>
    <t>01/15/14</t>
  </si>
  <si>
    <t>01/13/14</t>
  </si>
  <si>
    <t>12/31/13</t>
  </si>
  <si>
    <t>12/30/13</t>
  </si>
  <si>
    <t>12/27/13</t>
  </si>
  <si>
    <t>12/26/13</t>
  </si>
  <si>
    <t>12/24/13</t>
  </si>
  <si>
    <t>12/23/13</t>
  </si>
  <si>
    <t>12/20/13</t>
  </si>
  <si>
    <t>12/19/13</t>
  </si>
  <si>
    <t>12/18/13</t>
  </si>
  <si>
    <t>12/17/13</t>
  </si>
  <si>
    <t>12/16/13</t>
  </si>
  <si>
    <t>12/13/13</t>
  </si>
  <si>
    <t>11/29/13</t>
  </si>
  <si>
    <t>11/28/13</t>
  </si>
  <si>
    <t>11/27/13</t>
  </si>
  <si>
    <t>11/26/13</t>
  </si>
  <si>
    <t>11/25/13</t>
  </si>
  <si>
    <t>11/22/13</t>
  </si>
  <si>
    <t>11/21/13</t>
  </si>
  <si>
    <t>11/20/13</t>
  </si>
  <si>
    <t>11/19/13</t>
  </si>
  <si>
    <t>11/18/13</t>
  </si>
  <si>
    <t>11/15/13</t>
  </si>
  <si>
    <t>11/14/13</t>
  </si>
  <si>
    <t>11/13/13</t>
  </si>
  <si>
    <t>10/31/13</t>
  </si>
  <si>
    <t>10/30/13</t>
  </si>
  <si>
    <t>10/29/13</t>
  </si>
  <si>
    <t>10/28/13</t>
  </si>
  <si>
    <t>10/25/13</t>
  </si>
  <si>
    <t>10/24/13</t>
  </si>
  <si>
    <t>10/23/13</t>
  </si>
  <si>
    <t>10/22/13</t>
  </si>
  <si>
    <t>10/21/13</t>
  </si>
  <si>
    <t>10/18/13</t>
  </si>
  <si>
    <t>10/17/13</t>
  </si>
  <si>
    <t>10/16/13</t>
  </si>
  <si>
    <t>10/14/13</t>
  </si>
  <si>
    <t>09/30/13</t>
  </si>
  <si>
    <t>09/27/13</t>
  </si>
  <si>
    <t>09/26/13</t>
  </si>
  <si>
    <t>09/25/13</t>
  </si>
  <si>
    <t>09/24/13</t>
  </si>
  <si>
    <t>09/23/13</t>
  </si>
  <si>
    <t>09/20/13</t>
  </si>
  <si>
    <t>09/19/13</t>
  </si>
  <si>
    <t>09/18/13</t>
  </si>
  <si>
    <t>09/17/13</t>
  </si>
  <si>
    <t>09/13/13</t>
  </si>
  <si>
    <t>08/30/13</t>
  </si>
  <si>
    <t>08/29/13</t>
  </si>
  <si>
    <t>08/28/13</t>
  </si>
  <si>
    <t>08/27/13</t>
  </si>
  <si>
    <t>08/26/13</t>
  </si>
  <si>
    <t>08/23/13</t>
  </si>
  <si>
    <t>08/22/13</t>
  </si>
  <si>
    <t>08/21/13</t>
  </si>
  <si>
    <t>08/20/13</t>
  </si>
  <si>
    <t>08/19/13</t>
  </si>
  <si>
    <t>08/16/13</t>
  </si>
  <si>
    <t>08/15/13</t>
  </si>
  <si>
    <t>08/14/13</t>
  </si>
  <si>
    <t>08/13/13</t>
  </si>
  <si>
    <t>07/31/13</t>
  </si>
  <si>
    <t>07/30/13</t>
  </si>
  <si>
    <t>07/29/13</t>
  </si>
  <si>
    <t>07/26/13</t>
  </si>
  <si>
    <t>07/25/13</t>
  </si>
  <si>
    <t>07/24/13</t>
  </si>
  <si>
    <t>07/23/13</t>
  </si>
  <si>
    <t>07/22/13</t>
  </si>
  <si>
    <t>07/19/13</t>
  </si>
  <si>
    <t>07/18/13</t>
  </si>
  <si>
    <t>07/17/13</t>
  </si>
  <si>
    <t>07/16/13</t>
  </si>
  <si>
    <t>07/15/13</t>
  </si>
  <si>
    <t>06/28/13</t>
  </si>
  <si>
    <t>06/27/13</t>
  </si>
  <si>
    <t>06/26/13</t>
  </si>
  <si>
    <t>06/25/13</t>
  </si>
  <si>
    <t>06/24/13</t>
  </si>
  <si>
    <t>06/21/13</t>
  </si>
  <si>
    <t>06/20/13</t>
  </si>
  <si>
    <t>06/19/13</t>
  </si>
  <si>
    <t>06/18/13</t>
  </si>
  <si>
    <t>06/17/13</t>
  </si>
  <si>
    <t>06/14/13</t>
  </si>
  <si>
    <t>06/13/13</t>
  </si>
  <si>
    <t>05/31/13</t>
  </si>
  <si>
    <t>05/30/13</t>
  </si>
  <si>
    <t>05/29/13</t>
  </si>
  <si>
    <t>05/28/13</t>
  </si>
  <si>
    <t>05/27/13</t>
  </si>
  <si>
    <t>05/23/13</t>
  </si>
  <si>
    <t>05/22/13</t>
  </si>
  <si>
    <t>05/21/13</t>
  </si>
  <si>
    <t>05/20/13</t>
  </si>
  <si>
    <t>05/17/13</t>
  </si>
  <si>
    <t>05/16/13</t>
  </si>
  <si>
    <t>05/15/13</t>
  </si>
  <si>
    <t>05/14/13</t>
  </si>
  <si>
    <t>05/13/13</t>
  </si>
  <si>
    <t>04/30/13</t>
  </si>
  <si>
    <t>04/29/13</t>
  </si>
  <si>
    <t>04/26/13</t>
  </si>
  <si>
    <t>04/25/13</t>
  </si>
  <si>
    <t>04/24/13</t>
  </si>
  <si>
    <t>04/23/13</t>
  </si>
  <si>
    <t>04/22/13</t>
  </si>
  <si>
    <t>04/19/13</t>
  </si>
  <si>
    <t>04/18/13</t>
  </si>
  <si>
    <t>04/17/13</t>
  </si>
  <si>
    <t>04/16/13</t>
  </si>
  <si>
    <t>04/15/13</t>
  </si>
  <si>
    <t>03/29/13</t>
  </si>
  <si>
    <t>03/28/13</t>
  </si>
  <si>
    <t>03/27/13</t>
  </si>
  <si>
    <t>03/26/13</t>
  </si>
  <si>
    <t>03/25/13</t>
  </si>
  <si>
    <t>03/22/13</t>
  </si>
  <si>
    <t>03/21/13</t>
  </si>
  <si>
    <t>03/20/13</t>
  </si>
  <si>
    <t>03/19/13</t>
  </si>
  <si>
    <t>03/18/13</t>
  </si>
  <si>
    <t>03/15/13</t>
  </si>
  <si>
    <t>03/14/13</t>
  </si>
  <si>
    <t>03/13/13</t>
  </si>
  <si>
    <t>02/28/13</t>
  </si>
  <si>
    <t>02/27/13</t>
  </si>
  <si>
    <t>02/26/13</t>
  </si>
  <si>
    <t>02/25/13</t>
  </si>
  <si>
    <t>02/22/13</t>
  </si>
  <si>
    <t>02/21/13</t>
  </si>
  <si>
    <t>02/20/13</t>
  </si>
  <si>
    <t>02/19/13</t>
  </si>
  <si>
    <t>02/18/13</t>
  </si>
  <si>
    <t>02/15/13</t>
  </si>
  <si>
    <t>02/14/13</t>
  </si>
  <si>
    <t>02/13/13</t>
  </si>
  <si>
    <t>01/31/13</t>
  </si>
  <si>
    <t>01/30/13</t>
  </si>
  <si>
    <t>01/29/13</t>
  </si>
  <si>
    <t>01/25/13</t>
  </si>
  <si>
    <t>01/23/13</t>
  </si>
  <si>
    <t>01/22/13</t>
  </si>
  <si>
    <t>01/21/13</t>
  </si>
  <si>
    <t>01/18/13</t>
  </si>
  <si>
    <t>01/17/13</t>
  </si>
  <si>
    <t>01/16/13</t>
  </si>
  <si>
    <t>01/15/13</t>
  </si>
  <si>
    <t>01/14/13</t>
  </si>
  <si>
    <t>12/31/12</t>
  </si>
  <si>
    <t>12/28/12</t>
  </si>
  <si>
    <t>12/27/12</t>
  </si>
  <si>
    <t>12/26/12</t>
  </si>
  <si>
    <t>12/24/12</t>
  </si>
  <si>
    <t>12/21/12</t>
  </si>
  <si>
    <t>12/20/12</t>
  </si>
  <si>
    <t>12/19/12</t>
  </si>
  <si>
    <t>12/18/12</t>
  </si>
  <si>
    <t>12/17/12</t>
  </si>
  <si>
    <t>12/14/12</t>
  </si>
  <si>
    <t>12/13/12</t>
  </si>
  <si>
    <t>11/30/12</t>
  </si>
  <si>
    <t>11/29/12</t>
  </si>
  <si>
    <t>11/28/12</t>
  </si>
  <si>
    <t>11/27/12</t>
  </si>
  <si>
    <t>11/26/12</t>
  </si>
  <si>
    <t>11/23/12</t>
  </si>
  <si>
    <t>11/22/12</t>
  </si>
  <si>
    <t>11/21/12</t>
  </si>
  <si>
    <t>11/20/12</t>
  </si>
  <si>
    <t>11/19/12</t>
  </si>
  <si>
    <t>11/16/12</t>
  </si>
  <si>
    <t>11/14/12</t>
  </si>
  <si>
    <t>10/31/12</t>
  </si>
  <si>
    <t>10/30/12</t>
  </si>
  <si>
    <t>10/29/12</t>
  </si>
  <si>
    <t>10/25/12</t>
  </si>
  <si>
    <t>10/24/12</t>
  </si>
  <si>
    <t>10/23/12</t>
  </si>
  <si>
    <t>10/22/12</t>
  </si>
  <si>
    <t>10/19/12</t>
  </si>
  <si>
    <t>10/18/12</t>
  </si>
  <si>
    <t>10/17/12</t>
  </si>
  <si>
    <t>10/16/12</t>
  </si>
  <si>
    <t>10/15/12</t>
  </si>
  <si>
    <t>09/28/12</t>
  </si>
  <si>
    <t>09/27/12</t>
  </si>
  <si>
    <t>09/26/12</t>
  </si>
  <si>
    <t>09/25/12</t>
  </si>
  <si>
    <t>09/24/12</t>
  </si>
  <si>
    <t>09/21/12</t>
  </si>
  <si>
    <t>09/20/12</t>
  </si>
  <si>
    <t>09/19/12</t>
  </si>
  <si>
    <t>09/18/12</t>
  </si>
  <si>
    <t>09/14/12</t>
  </si>
  <si>
    <t>09/13/12</t>
  </si>
  <si>
    <t>08/30/12</t>
  </si>
  <si>
    <t>08/29/12</t>
  </si>
  <si>
    <t>08/28/12</t>
  </si>
  <si>
    <t>08/27/12</t>
  </si>
  <si>
    <t>08/24/12</t>
  </si>
  <si>
    <t>08/23/12</t>
  </si>
  <si>
    <t>08/22/12</t>
  </si>
  <si>
    <t>08/17/12</t>
  </si>
  <si>
    <t>08/16/12</t>
  </si>
  <si>
    <t>08/15/12</t>
  </si>
  <si>
    <t>08/14/12</t>
  </si>
  <si>
    <t>08/13/12</t>
  </si>
  <si>
    <t>07/31/12</t>
  </si>
  <si>
    <t>07/30/12</t>
  </si>
  <si>
    <t>07/27/12</t>
  </si>
  <si>
    <t>07/26/12</t>
  </si>
  <si>
    <t>07/25/12</t>
  </si>
  <si>
    <t>07/24/12</t>
  </si>
  <si>
    <t>07/23/12</t>
  </si>
  <si>
    <t>07/20/12</t>
  </si>
  <si>
    <t>07/19/12</t>
  </si>
  <si>
    <t>07/18/12</t>
  </si>
  <si>
    <t>07/17/12</t>
  </si>
  <si>
    <t>07/16/12</t>
  </si>
  <si>
    <t>07/13/12</t>
  </si>
  <si>
    <t>06/29/12</t>
  </si>
  <si>
    <t>06/28/12</t>
  </si>
  <si>
    <t>06/27/12</t>
  </si>
  <si>
    <t>06/26/12</t>
  </si>
  <si>
    <t>06/25/12</t>
  </si>
  <si>
    <t>06/22/12</t>
  </si>
  <si>
    <t>06/21/12</t>
  </si>
  <si>
    <t>06/20/12</t>
  </si>
  <si>
    <t>06/19/12</t>
  </si>
  <si>
    <t>06/18/12</t>
  </si>
  <si>
    <t>06/15/12</t>
  </si>
  <si>
    <t>06/14/12</t>
  </si>
  <si>
    <t>06/13/12</t>
  </si>
  <si>
    <t>05/31/12</t>
  </si>
  <si>
    <t>05/30/12</t>
  </si>
  <si>
    <t>05/29/12</t>
  </si>
  <si>
    <t>05/28/12</t>
  </si>
  <si>
    <t>05/25/12</t>
  </si>
  <si>
    <t>05/24/12</t>
  </si>
  <si>
    <t>05/23/12</t>
  </si>
  <si>
    <t>05/22/12</t>
  </si>
  <si>
    <t>05/21/12</t>
  </si>
  <si>
    <t>05/18/12</t>
  </si>
  <si>
    <t>05/17/12</t>
  </si>
  <si>
    <t>05/16/12</t>
  </si>
  <si>
    <t>05/15/12</t>
  </si>
  <si>
    <t>05/14/12</t>
  </si>
  <si>
    <t>04/30/12</t>
  </si>
  <si>
    <t>04/27/12</t>
  </si>
  <si>
    <t>04/26/12</t>
  </si>
  <si>
    <t>04/25/12</t>
  </si>
  <si>
    <t>04/24/12</t>
  </si>
  <si>
    <t>04/23/12</t>
  </si>
  <si>
    <t>04/20/12</t>
  </si>
  <si>
    <t>04/19/12</t>
  </si>
  <si>
    <t>04/18/12</t>
  </si>
  <si>
    <t>04/17/12</t>
  </si>
  <si>
    <t>04/16/12</t>
  </si>
  <si>
    <t>04/13/12</t>
  </si>
  <si>
    <t>03/30/12</t>
  </si>
  <si>
    <t>03/29/12</t>
  </si>
  <si>
    <t>03/28/12</t>
  </si>
  <si>
    <t>03/27/12</t>
  </si>
  <si>
    <t>03/26/12</t>
  </si>
  <si>
    <t>03/23/12</t>
  </si>
  <si>
    <t>03/22/12</t>
  </si>
  <si>
    <t>03/21/12</t>
  </si>
  <si>
    <t>03/20/12</t>
  </si>
  <si>
    <t>03/19/12</t>
  </si>
  <si>
    <t>03/16/12</t>
  </si>
  <si>
    <t>03/15/12</t>
  </si>
  <si>
    <t>03/14/12</t>
  </si>
  <si>
    <t>03/13/12</t>
  </si>
  <si>
    <t>02/29/12</t>
  </si>
  <si>
    <t>02/28/12</t>
  </si>
  <si>
    <t>02/27/12</t>
  </si>
  <si>
    <t>02/24/12</t>
  </si>
  <si>
    <t>02/23/12</t>
  </si>
  <si>
    <t>02/22/12</t>
  </si>
  <si>
    <t>02/21/12</t>
  </si>
  <si>
    <t>02/20/12</t>
  </si>
  <si>
    <t>02/17/12</t>
  </si>
  <si>
    <t>02/16/12</t>
  </si>
  <si>
    <t>02/15/12</t>
  </si>
  <si>
    <t>02/14/12</t>
  </si>
  <si>
    <t>02/13/12</t>
  </si>
  <si>
    <t>01/31/12</t>
  </si>
  <si>
    <t>01/30/12</t>
  </si>
  <si>
    <t>01/27/12</t>
  </si>
  <si>
    <t>01/26/12</t>
  </si>
  <si>
    <t>01/25/12</t>
  </si>
  <si>
    <t>01/20/12</t>
  </si>
  <si>
    <t>01/19/12</t>
  </si>
  <si>
    <t>01/18/12</t>
  </si>
  <si>
    <t>01/17/12</t>
  </si>
  <si>
    <t>01/16/12</t>
  </si>
  <si>
    <t>01/13/12</t>
  </si>
  <si>
    <t>Analyst Recommendations and Estimates</t>
  </si>
  <si>
    <t>Plantations Acreage Geography</t>
  </si>
  <si>
    <t>Pensinsular Malaysia</t>
  </si>
  <si>
    <t>Location</t>
  </si>
  <si>
    <t>Hecterage</t>
  </si>
  <si>
    <t>Description</t>
  </si>
  <si>
    <t>Ladang Allagar, Trong, Perak.</t>
  </si>
  <si>
    <t>Ladang Ayer Hitam, Bahau, Negeri Sembilan.</t>
  </si>
  <si>
    <t>Ladang Ban Heng, Pagoh, Muar, Johor.</t>
  </si>
  <si>
    <t>Ladang Batang Jelai, Rompin, Negeri Sembilan.</t>
  </si>
  <si>
    <t>Ladang Batu Lintang, Serdang, Kedah.</t>
  </si>
  <si>
    <t>Ladang Buntar, Serdang, Kedah.</t>
  </si>
  <si>
    <t>Ladang Changkat Asa, Hulu Selangor.</t>
  </si>
  <si>
    <t>Ladang Changkat Chermin, Manjung, Perak.</t>
  </si>
  <si>
    <t>Ladang Fraser, Kulai, Johor.</t>
  </si>
  <si>
    <t>Ladang Glenealy, Parit, Perak.</t>
  </si>
  <si>
    <t>Ladang Gunong Pertanian, Simpang Durian, Negeri Sembilan.</t>
  </si>
  <si>
    <t>Ladang Jeram Padang, Bahau, Negeri Sembilan.</t>
  </si>
  <si>
    <t>Ladang Kekayaan, Paloh, Johor.</t>
  </si>
  <si>
    <t>Ladang Kemasul, Mengkarak, Pahang.</t>
  </si>
  <si>
    <t>Ladang Kerilla, Tanah Merah, Kelantan.</t>
  </si>
  <si>
    <t>Ladang Kerling, Kerling, Selangor.</t>
  </si>
  <si>
    <t>Ladang Kombok, Rantau, Negeri Sembilan.</t>
  </si>
  <si>
    <t>Ladang Kuala Gris, Kuala Krai, Kelantan.</t>
  </si>
  <si>
    <t>Ladang Kuala Hau, Machang, Kelantan.</t>
  </si>
  <si>
    <t>Ladang Kuala Kangsar, Padang Rengas, Perak.</t>
  </si>
  <si>
    <t>Ladang Landak, Paloh, Johor.</t>
  </si>
  <si>
    <t>Ladang Lekir, Manjung, Perak.</t>
  </si>
  <si>
    <t>Ladang New Pogoh, Segamat, Johor.</t>
  </si>
  <si>
    <t>Ladang Paloh, Paloh, Johor.</t>
  </si>
  <si>
    <t>Ladang Pasir Gajah, Kuala Krai, Kelantan.</t>
  </si>
  <si>
    <t>Ladang Pelam, Kulim, Kedah.</t>
  </si>
  <si>
    <t>Ladang Raja Hitam, Manjung, Perak.</t>
  </si>
  <si>
    <t>Ladang Renjok, Bentong, Pahang.</t>
  </si>
  <si>
    <t>Ladang See Sun, Renggam, Johor.</t>
  </si>
  <si>
    <t>Ladang Selborne, Padang Tengku, Kuala Lipis, Pahang.</t>
  </si>
  <si>
    <t>Ladang Serapoh, Parit, Perak.</t>
  </si>
  <si>
    <t>Ladang Subur, Batu Kurau, Perak.</t>
  </si>
  <si>
    <t>Ladang Sungai Bekok, Bekok, Johor.</t>
  </si>
  <si>
    <t>Ladang Sungai Sokor, Tanah Merah, Kelantan.</t>
  </si>
  <si>
    <t>Ladang Sungei Kawang, Lanchang, Pahang.</t>
  </si>
  <si>
    <t>Ladang Sungei Penggeli, Bandar Tenggara, Johor.</t>
  </si>
  <si>
    <t>Ladang Tuan, Bentong, Pahang.</t>
  </si>
  <si>
    <t>Ladang Tuan Mee, Sungai Buloh, Selangor.</t>
  </si>
  <si>
    <t>Ladang Ulu Pedas, Pedas, Negeri Sembilan.</t>
  </si>
  <si>
    <t>Ladang Voules, Segamat, Johor.</t>
  </si>
  <si>
    <t>KL-Kepong Edible Oils, Pasir Gudang, Johor.</t>
  </si>
  <si>
    <t>Subtotal =</t>
  </si>
  <si>
    <t>East Malaysia</t>
  </si>
  <si>
    <t>Ladang Bornion, Kinabatangan, Sabah.</t>
  </si>
  <si>
    <t>Ladang Bukit Tabin, Lahad Datu, Sabah.</t>
  </si>
  <si>
    <t>Ladang Jatika, Tawau, Sabah.</t>
  </si>
  <si>
    <t>Ladang Lungmanis, Lahad Datu, Sabah.</t>
  </si>
  <si>
    <t>Ladang Pang Burong, Tawau, Sabah.</t>
  </si>
  <si>
    <t>Ladang Pangeran, Tawau, Sabah.</t>
  </si>
  <si>
    <t>Ladang Pinang, Tawau, Sabah.</t>
  </si>
  <si>
    <t>Ladang Rimmer, Lahad Datu, Sabah.</t>
  </si>
  <si>
    <t>Ladang Ringlet, Tawau, Sabah.</t>
  </si>
  <si>
    <t>Ladang Segar Usaha, Kinabatangan, Sabah.</t>
  </si>
  <si>
    <t>Ladang Sigalong, Tawau, Sabah.</t>
  </si>
  <si>
    <t>Ladang Sri Kunak, Tawau, Sabah.</t>
  </si>
  <si>
    <t>Ladang Sungai Silabukan, Lahad Datu, Sabah.</t>
  </si>
  <si>
    <t>Ladang Tundong, Tawau, Sabah.</t>
  </si>
  <si>
    <t>  </t>
  </si>
  <si>
    <t>Ladang Tungku, Lahad Datu, Sabah.</t>
  </si>
  <si>
    <t>KLK Premier Oils, Lahad Datu, Sabah.</t>
  </si>
  <si>
    <t>Indonesia</t>
  </si>
  <si>
    <t>Kebun Alam Karya Sejahtera, Belitung.</t>
  </si>
  <si>
    <t>Kebun Anugrah Surya Mandiri, Berau, Kalimantan Timur.</t>
  </si>
  <si>
    <t>Kebun Basilam, Langkat, Sumatra Utara.</t>
  </si>
  <si>
    <t>Kebun Bekiun, Langkat, Sumatra Utara.</t>
  </si>
  <si>
    <t>Kebun Bukit Lawang, Langkat, Sumatra Utara.</t>
  </si>
  <si>
    <t>Kebun Gohor Lama, Langkat, Sumatra Utara.</t>
  </si>
  <si>
    <t>Kebun Hutan Hijau Mas, Berau, Kalimantan Timur.</t>
  </si>
  <si>
    <t>Kebun Jabontara Eka Karsa, Berau, Kalimantan Timur.</t>
  </si>
  <si>
    <t>Kebun Karya Makmur Abadi, Mentaya Hulu, Kalimantan Tengah.</t>
  </si>
  <si>
    <t>Kebun Malindomas Perkebunan, Berau, Kalimantan Timur.</t>
  </si>
  <si>
    <t>Kebun Mandau, Riau, Sumatra.</t>
  </si>
  <si>
    <t>Kebun Maryke, Langkat, Sumatra Utara.</t>
  </si>
  <si>
    <t>Kebun Menteng Jaya Sawit Perdana, Mentaya Hilir Utara, Kalimantan Tengah.</t>
  </si>
  <si>
    <t>Kebun Mulia Agro Permai, Baamang, Kalimantan Tengah.</t>
  </si>
  <si>
    <t>Kebun Nilo, Riau, Sumatra.</t>
  </si>
  <si>
    <t>Kebun Padang Brahrang, Langkat, Sumatra Utara.</t>
  </si>
  <si>
    <t>Kebun Parit Sembada, Belitung.</t>
  </si>
  <si>
    <t>Kebun Sekarbumi Alamlestari, Riau, Sumatra.</t>
  </si>
  <si>
    <t>Kebun Steelindo Wahana Perkasa, Belitung.</t>
  </si>
  <si>
    <t>Kebun Tanjung Beringin, Langkat, Sumatra Utara.</t>
  </si>
  <si>
    <t>Kebun Tanjung Keliling, Langkat, Sumatra Utara.</t>
  </si>
  <si>
    <t>PT Kreasijaya Adhikarya.</t>
  </si>
  <si>
    <t>Liberia</t>
  </si>
  <si>
    <t>Palm Bay.</t>
  </si>
  <si>
    <t>Butaw.</t>
  </si>
  <si>
    <t>Grand Total</t>
  </si>
  <si>
    <t>Source: KLK Corporate Website</t>
  </si>
  <si>
    <t>Product Name</t>
  </si>
  <si>
    <t>Description and Uses</t>
  </si>
  <si>
    <t>Obtained from mesocrap of fresh fruit bunches. The basic commodity for wide ranging application</t>
  </si>
  <si>
    <t>RBD Palm Oil</t>
  </si>
  <si>
    <t>Crude Palm Oil (CPO)</t>
  </si>
  <si>
    <t>Obtained from refinement of CPO. Used as frying oil for instant noodle and snacks, and margarine, ice cream, condensed milk and soap</t>
  </si>
  <si>
    <t>RBD Palm Olein</t>
  </si>
  <si>
    <t>Obtained from fractionating refined palm oil. Used as cooking oil for food industries and margarine</t>
  </si>
  <si>
    <t>RBD Palm Stearin</t>
  </si>
  <si>
    <t>Obtained from fractionating refined palm oil. Used for margarine, soap, candels and oleochemical industries</t>
  </si>
  <si>
    <t>Palm Fatty Acid Distillate</t>
  </si>
  <si>
    <t xml:space="preserve">By product from refining crude palm oil. Used for soap, animal feed industries and for oleochemical industries </t>
  </si>
  <si>
    <t>Palm Kernels</t>
  </si>
  <si>
    <t>Palm Kernel Oil</t>
  </si>
  <si>
    <t>Obtained from crushing of oil palm kernel. Used for oleochemical industires and specialty fats</t>
  </si>
  <si>
    <t>Palm Kernel Expeller Cakes</t>
  </si>
  <si>
    <t>By product from kernel extraction. Used for animal feed, especially cattle feed.</t>
  </si>
  <si>
    <t>Palm Oil</t>
  </si>
  <si>
    <t>Oleochemcial</t>
  </si>
  <si>
    <t>Derived from plant and animal fats. Used in production of laundary detergent, toothpase, soap bars, shower cream, shampoo, biodiesel</t>
  </si>
  <si>
    <t xml:space="preserve">5 Year Plantation Statistics </t>
  </si>
  <si>
    <t>Source: Annual Report 2016 pg 17</t>
  </si>
  <si>
    <t xml:space="preserve">Oil Palm </t>
  </si>
  <si>
    <t>Unit</t>
  </si>
  <si>
    <t>FFB Production</t>
  </si>
  <si>
    <t xml:space="preserve">  - Own Estates</t>
  </si>
  <si>
    <t xml:space="preserve">  - Sold</t>
  </si>
  <si>
    <t xml:space="preserve">  - Purchased</t>
  </si>
  <si>
    <t xml:space="preserve">  - total processed</t>
  </si>
  <si>
    <t>Yiled per mature hectare</t>
  </si>
  <si>
    <t>Yield per mature hectare</t>
  </si>
  <si>
    <t>Profit per mature hectare</t>
  </si>
  <si>
    <t>Average Selling Price</t>
  </si>
  <si>
    <t xml:space="preserve">  - Refined Palm producs</t>
  </si>
  <si>
    <t xml:space="preserve">  - Crude Palm Oil</t>
  </si>
  <si>
    <t xml:space="preserve">  - Palm Kernel Oil</t>
  </si>
  <si>
    <t xml:space="preserve">  - Palm Kernel Cake </t>
  </si>
  <si>
    <t xml:space="preserve">  - Palm Kernels</t>
  </si>
  <si>
    <t xml:space="preserve">  - FFB</t>
  </si>
  <si>
    <t>mt</t>
  </si>
  <si>
    <t>mt FFb</t>
  </si>
  <si>
    <t>RM</t>
  </si>
  <si>
    <t>RM/mt</t>
  </si>
  <si>
    <t xml:space="preserve">  Oil Palm</t>
  </si>
  <si>
    <t xml:space="preserve">  - Mature</t>
  </si>
  <si>
    <t xml:space="preserve">  - Immature</t>
  </si>
  <si>
    <t>Ha</t>
  </si>
  <si>
    <t>Planted Area (Weighted Average)</t>
  </si>
  <si>
    <t xml:space="preserve">  Rubber</t>
  </si>
  <si>
    <t>Total Planted Area</t>
  </si>
  <si>
    <t>Total Mature</t>
  </si>
  <si>
    <t>Total Immature</t>
  </si>
  <si>
    <t>% Mature</t>
  </si>
  <si>
    <t>% Immature</t>
  </si>
  <si>
    <t>% Oil Palm</t>
  </si>
  <si>
    <t>% Rubber</t>
  </si>
  <si>
    <t>Rubber</t>
  </si>
  <si>
    <t>Production</t>
  </si>
  <si>
    <t>000 Kg</t>
  </si>
  <si>
    <t>Source: Annual Report 2016 pg 19</t>
  </si>
  <si>
    <t>Revenue</t>
  </si>
  <si>
    <t xml:space="preserve">  - Palm Products</t>
  </si>
  <si>
    <t xml:space="preserve">  - Rubber</t>
  </si>
  <si>
    <t xml:space="preserve">  - Manufacturing</t>
  </si>
  <si>
    <t xml:space="preserve">  - Retailing</t>
  </si>
  <si>
    <t xml:space="preserve">  - Property Dev</t>
  </si>
  <si>
    <t xml:space="preserve">  - Investment Inc</t>
  </si>
  <si>
    <t xml:space="preserve">  - Others</t>
  </si>
  <si>
    <t>Group Profit</t>
  </si>
  <si>
    <t xml:space="preserve">  - Investment Holding</t>
  </si>
  <si>
    <t xml:space="preserve">  - Interest Income</t>
  </si>
  <si>
    <t xml:space="preserve">  - Share of JV</t>
  </si>
  <si>
    <t xml:space="preserve">  - Share of Associate</t>
  </si>
  <si>
    <t xml:space="preserve">  - Corporate</t>
  </si>
  <si>
    <t>Profit Before Tax</t>
  </si>
  <si>
    <t>Tax Expense</t>
  </si>
  <si>
    <t xml:space="preserve">Profit for the Year </t>
  </si>
  <si>
    <t>Finance Cost</t>
  </si>
  <si>
    <t>Analysis</t>
  </si>
  <si>
    <t>% to Total Revenue</t>
  </si>
  <si>
    <t>% to Group Profit</t>
  </si>
  <si>
    <t>Total Profit for Segment</t>
  </si>
  <si>
    <t>Geographical Location of Oil Palm Planted Areas</t>
  </si>
  <si>
    <t>Total Land for Oil Palm</t>
  </si>
  <si>
    <t>ha</t>
  </si>
  <si>
    <t>% Malaysia</t>
  </si>
  <si>
    <t>% Indonesia</t>
  </si>
  <si>
    <t>% Liberia</t>
  </si>
  <si>
    <t xml:space="preserve">Implied Hectarage </t>
  </si>
  <si>
    <t xml:space="preserve">  Malaysia</t>
  </si>
  <si>
    <t xml:space="preserve">  Indonesia</t>
  </si>
  <si>
    <t xml:space="preserve">  Liberia</t>
  </si>
  <si>
    <t xml:space="preserve">% </t>
  </si>
  <si>
    <t>Palm Products</t>
  </si>
  <si>
    <t>Manufacturing</t>
  </si>
  <si>
    <t>Profit</t>
  </si>
  <si>
    <t>Percentage (%)</t>
  </si>
  <si>
    <t>RM' m</t>
  </si>
  <si>
    <t>Retailing</t>
  </si>
  <si>
    <t>Property Dev</t>
  </si>
  <si>
    <t>Investment Income</t>
  </si>
  <si>
    <t>Others</t>
  </si>
  <si>
    <t>Total</t>
  </si>
  <si>
    <t>Source: Annual Report 2016 pg 147</t>
  </si>
  <si>
    <t>Geographical Customers</t>
  </si>
  <si>
    <t>Malaysia</t>
  </si>
  <si>
    <t>Far East</t>
  </si>
  <si>
    <t>Middle East</t>
  </si>
  <si>
    <t>South East Asia</t>
  </si>
  <si>
    <t>Southern Asia</t>
  </si>
  <si>
    <t>Europe</t>
  </si>
  <si>
    <t>North America</t>
  </si>
  <si>
    <t>South America</t>
  </si>
  <si>
    <t>Australia</t>
  </si>
  <si>
    <t>Africa</t>
  </si>
  <si>
    <t>Country</t>
  </si>
  <si>
    <t>Revenue (RM' m)</t>
  </si>
  <si>
    <t>% Country</t>
  </si>
  <si>
    <t>5/15/17</t>
  </si>
  <si>
    <t>Kuala Lumpur Kepng</t>
  </si>
  <si>
    <t>Kuala Lumpur Kepong</t>
  </si>
  <si>
    <t>Average</t>
  </si>
  <si>
    <t>Min</t>
  </si>
  <si>
    <t>Max</t>
  </si>
  <si>
    <t>Median</t>
  </si>
  <si>
    <t>Std Dev</t>
  </si>
  <si>
    <t>Volume</t>
  </si>
  <si>
    <t>1 S.D Range</t>
  </si>
  <si>
    <t xml:space="preserve">  Min</t>
  </si>
  <si>
    <t xml:space="preserve">  Max</t>
  </si>
  <si>
    <t>2 S.D Range</t>
  </si>
  <si>
    <t>Market Valuation and P/E</t>
  </si>
  <si>
    <t>Company</t>
  </si>
  <si>
    <t>Astra Agro Lestari</t>
  </si>
  <si>
    <t>Bumitama Agri</t>
  </si>
  <si>
    <t>Felda Global Ventures</t>
  </si>
  <si>
    <t>First Resources</t>
  </si>
  <si>
    <t>Genting Plantations</t>
  </si>
  <si>
    <t>Golden Agri-Resources</t>
  </si>
  <si>
    <t>IOI Corp</t>
  </si>
  <si>
    <t>P/E</t>
  </si>
  <si>
    <t>52 wk Rng</t>
  </si>
  <si>
    <t>Div Yield</t>
  </si>
  <si>
    <t>IND</t>
  </si>
  <si>
    <t>MYR</t>
  </si>
  <si>
    <t>SGD</t>
  </si>
  <si>
    <t>YTD Return</t>
  </si>
  <si>
    <t>Exchange Rate</t>
  </si>
  <si>
    <t>MYR/IND</t>
  </si>
  <si>
    <t>MYR/SGD</t>
  </si>
  <si>
    <t>M. Cap (bn)</t>
  </si>
  <si>
    <t>Income Statement</t>
  </si>
  <si>
    <t>COGS</t>
  </si>
  <si>
    <t>Gross Profit</t>
  </si>
  <si>
    <t>Non-Op Expense/Income</t>
  </si>
  <si>
    <t>EBITDA (incld EI and Non-Op)</t>
  </si>
  <si>
    <t>Amortization of Intangible</t>
  </si>
  <si>
    <t>Amortization of Deffered Chrg</t>
  </si>
  <si>
    <t>Earnings Before Tax</t>
  </si>
  <si>
    <t>Equity in Affiliate</t>
  </si>
  <si>
    <t>Balance Sheet</t>
  </si>
  <si>
    <t xml:space="preserve">Asset </t>
  </si>
  <si>
    <t>Non-Current Asset</t>
  </si>
  <si>
    <t>Current Asset</t>
  </si>
  <si>
    <t xml:space="preserve">Total Current Asset </t>
  </si>
  <si>
    <t>Total Non-Current Asset</t>
  </si>
  <si>
    <t>Total Asset</t>
  </si>
  <si>
    <t>Total Asset (Check)</t>
  </si>
  <si>
    <t>Difference</t>
  </si>
  <si>
    <t>Liabilities</t>
  </si>
  <si>
    <t xml:space="preserve">Total Non-Current Liabilities </t>
  </si>
  <si>
    <t>Total Liabilities (Check)</t>
  </si>
  <si>
    <t>Equity</t>
  </si>
  <si>
    <t xml:space="preserve">  - Common Stock Par/Carry Value</t>
  </si>
  <si>
    <t xml:space="preserve">  - Retained Earnings</t>
  </si>
  <si>
    <t xml:space="preserve">  - Cumulative Translation Adjustment/Unrealized For. Exch. Gain</t>
  </si>
  <si>
    <t xml:space="preserve">  - Unrealized Gain/Loss Marketable Securities</t>
  </si>
  <si>
    <t xml:space="preserve">  - Revaluation Reserves</t>
  </si>
  <si>
    <t xml:space="preserve">  - Other Appropriated Reserves</t>
  </si>
  <si>
    <t xml:space="preserve">  - Treasury Stock</t>
  </si>
  <si>
    <t>Total Equity (Check)</t>
  </si>
  <si>
    <t>Total Liab + SE</t>
  </si>
  <si>
    <t>Cash Flow</t>
  </si>
  <si>
    <t>Net Cash Flow</t>
  </si>
  <si>
    <t>Margin Analysis</t>
  </si>
  <si>
    <t>% Margin to Revenue</t>
  </si>
  <si>
    <t xml:space="preserve">  Gross Profit</t>
  </si>
  <si>
    <t xml:space="preserve">  EBITDA </t>
  </si>
  <si>
    <t xml:space="preserve">  EBITDA (incld EI)</t>
  </si>
  <si>
    <t xml:space="preserve">  EBIT</t>
  </si>
  <si>
    <t xml:space="preserve">  EBT</t>
  </si>
  <si>
    <t xml:space="preserve">  Net Income</t>
  </si>
  <si>
    <t>% Cost to Revenue</t>
  </si>
  <si>
    <t xml:space="preserve">  COGS</t>
  </si>
  <si>
    <t xml:space="preserve">  SGA</t>
  </si>
  <si>
    <t>Total Operating Cost</t>
  </si>
  <si>
    <t xml:space="preserve">  Other Operating Expense</t>
  </si>
  <si>
    <t xml:space="preserve">  Total Operating Cost</t>
  </si>
  <si>
    <t>% Cost to Total Opearating Cost</t>
  </si>
  <si>
    <t xml:space="preserve">  Operational Cash Flow</t>
  </si>
  <si>
    <t xml:space="preserve">% Cash Flow to Net Income </t>
  </si>
  <si>
    <t>Growth Rates</t>
  </si>
  <si>
    <t xml:space="preserve">  Revenue</t>
  </si>
  <si>
    <t xml:space="preserve">  EBITDA</t>
  </si>
  <si>
    <t>Operational Growth Rate (%)</t>
  </si>
  <si>
    <t>Cost Growth Rates (%)</t>
  </si>
  <si>
    <t xml:space="preserve">  Funds From Operations</t>
  </si>
  <si>
    <t xml:space="preserve">  Net Cash Flow</t>
  </si>
  <si>
    <t>Cash Flow Growth (%)</t>
  </si>
  <si>
    <t>Debt Analysis</t>
  </si>
  <si>
    <t>Total Borrowings</t>
  </si>
  <si>
    <t xml:space="preserve">  ST Debt</t>
  </si>
  <si>
    <t xml:space="preserve">  LT Debt</t>
  </si>
  <si>
    <t>Common Equity</t>
  </si>
  <si>
    <t>Effective Interest Rate Against</t>
  </si>
  <si>
    <t xml:space="preserve">  Total Borrowing</t>
  </si>
  <si>
    <t>Interest + ST Debt</t>
  </si>
  <si>
    <t>Operational Cash Flow</t>
  </si>
  <si>
    <t>Interest Coverage</t>
  </si>
  <si>
    <t>Intesest + ST Debt to Operational Cash Flow</t>
  </si>
  <si>
    <t>Capital Structure</t>
  </si>
  <si>
    <t>Debt/Equity</t>
  </si>
  <si>
    <t>Debt/ (Debt + Equity)</t>
  </si>
  <si>
    <t>% Growth</t>
  </si>
  <si>
    <t>RM mil</t>
  </si>
  <si>
    <t xml:space="preserve">  Total Operating Expense</t>
  </si>
  <si>
    <t>% of Total Revenue</t>
  </si>
  <si>
    <t>% Growth Revenue</t>
  </si>
  <si>
    <t>% Segmental Growth</t>
  </si>
  <si>
    <t xml:space="preserve">  Total Growth</t>
  </si>
  <si>
    <t>% Margin of Group Profit</t>
  </si>
  <si>
    <t xml:space="preserve">  - Investment Income</t>
  </si>
  <si>
    <t>% EBIT Margin</t>
  </si>
  <si>
    <t>N/A</t>
  </si>
  <si>
    <t>% Contribution to GP</t>
  </si>
  <si>
    <t>CAGR</t>
  </si>
  <si>
    <t>Total Op Expense</t>
  </si>
  <si>
    <t>Differential Growth</t>
  </si>
  <si>
    <t xml:space="preserve">  Net Income (w/o Non Op income)</t>
  </si>
  <si>
    <t>( - ) Non-Op Expnse/Income</t>
  </si>
  <si>
    <t>Net Income (w/o Non-Op)</t>
  </si>
  <si>
    <t xml:space="preserve">  - COGS</t>
  </si>
  <si>
    <t xml:space="preserve">  - SGA</t>
  </si>
  <si>
    <t xml:space="preserve">  - Other Op Expense</t>
  </si>
  <si>
    <t xml:space="preserve">  Net Income (w/o Non-Op)</t>
  </si>
  <si>
    <t>% to Revenue</t>
  </si>
  <si>
    <t xml:space="preserve">  - Operations</t>
  </si>
  <si>
    <t xml:space="preserve">  - Investing</t>
  </si>
  <si>
    <t xml:space="preserve">  - Financing</t>
  </si>
  <si>
    <t>Cash and ST Inv</t>
  </si>
  <si>
    <t xml:space="preserve">  - Cash</t>
  </si>
  <si>
    <t xml:space="preserve">  - ST Inv</t>
  </si>
  <si>
    <t xml:space="preserve">  - Cash and ST</t>
  </si>
  <si>
    <t>EBIT (w/o Non-Op)</t>
  </si>
  <si>
    <t>Interest Coverage %</t>
  </si>
  <si>
    <t>Opeations Cashflow</t>
  </si>
  <si>
    <t>Total Borrowing</t>
  </si>
  <si>
    <t>Intrst + ST Debt Cover to Op Cash</t>
  </si>
  <si>
    <t>Balance Sheet Analysis</t>
  </si>
  <si>
    <t>% of Total Asset</t>
  </si>
  <si>
    <t>Cash + ST Investment</t>
  </si>
  <si>
    <t>% Growth of Asset</t>
  </si>
  <si>
    <t>% Growth of Liabilities</t>
  </si>
  <si>
    <t xml:space="preserve">  - ST Debt</t>
  </si>
  <si>
    <t xml:space="preserve">  - LT Debt</t>
  </si>
  <si>
    <t>CAPEX</t>
  </si>
  <si>
    <t>CAPEX to PPE %</t>
  </si>
  <si>
    <t>Net PPE</t>
  </si>
  <si>
    <t xml:space="preserve">  % to Total Asset</t>
  </si>
  <si>
    <t xml:space="preserve">  % Growth</t>
  </si>
  <si>
    <t xml:space="preserve">  % to PPE</t>
  </si>
  <si>
    <t>Debt Profile</t>
  </si>
  <si>
    <t>Source: Annual Report 2016 pg 132</t>
  </si>
  <si>
    <t>Long Term Debt</t>
  </si>
  <si>
    <t>Secured</t>
  </si>
  <si>
    <t xml:space="preserve">  Term Loan</t>
  </si>
  <si>
    <t>Unsecured</t>
  </si>
  <si>
    <t xml:space="preserve">  Term Loans</t>
  </si>
  <si>
    <t xml:space="preserve">  Islamic Medium Term Notes</t>
  </si>
  <si>
    <t>Total LT Debt</t>
  </si>
  <si>
    <t xml:space="preserve">  Bank Overdrafts</t>
  </si>
  <si>
    <t xml:space="preserve">  Export Credit Refinancing</t>
  </si>
  <si>
    <t xml:space="preserve">  Bankers' Acceptance</t>
  </si>
  <si>
    <t xml:space="preserve">  Revolving Credit</t>
  </si>
  <si>
    <t xml:space="preserve">  Trade Financing</t>
  </si>
  <si>
    <t>Total ST Debt</t>
  </si>
  <si>
    <t>Total Debt</t>
  </si>
  <si>
    <t>Mean</t>
  </si>
  <si>
    <t>Interest Rates per Annum (2016)</t>
  </si>
  <si>
    <t>Company: Kuala Lumpur Kepong</t>
  </si>
  <si>
    <t>EBT</t>
  </si>
  <si>
    <t>% Margin To Revenue</t>
  </si>
  <si>
    <t>Company: Astra Agro Lestari</t>
  </si>
  <si>
    <t>Company: Bumitama Agri</t>
  </si>
  <si>
    <t>Company: Felda Global Venture</t>
  </si>
  <si>
    <t>Company: First Resources</t>
  </si>
  <si>
    <t>Company: Genting Plantations</t>
  </si>
  <si>
    <t>Company: Golden Agri-Resources</t>
  </si>
  <si>
    <t>Company: IOI Corp</t>
  </si>
  <si>
    <t>KLK</t>
  </si>
  <si>
    <t>AAL</t>
  </si>
  <si>
    <t>B. Agri</t>
  </si>
  <si>
    <t>FGV</t>
  </si>
  <si>
    <t>2016 Margin (%)</t>
  </si>
  <si>
    <t>F. Res</t>
  </si>
  <si>
    <t>Genting</t>
  </si>
  <si>
    <t>GAR</t>
  </si>
  <si>
    <t>IOI</t>
  </si>
  <si>
    <t>Astra</t>
  </si>
  <si>
    <t>GP</t>
  </si>
  <si>
    <t>Dep and Amor</t>
  </si>
  <si>
    <t>Sort</t>
  </si>
  <si>
    <t>Bumitama</t>
  </si>
  <si>
    <t>Genting Plantation</t>
  </si>
  <si>
    <t>Golden Agri-Resource</t>
  </si>
  <si>
    <t>2012 -2016 Average Margin (%)</t>
  </si>
  <si>
    <t>Comps</t>
  </si>
  <si>
    <t>Palm oil - Monthly Price</t>
  </si>
  <si>
    <t>Month</t>
  </si>
  <si>
    <t>Price</t>
  </si>
  <si>
    <t>Change</t>
  </si>
  <si>
    <t>Return</t>
  </si>
  <si>
    <t>S. Dev</t>
  </si>
  <si>
    <t>95 % CI</t>
  </si>
  <si>
    <t xml:space="preserve"> </t>
  </si>
  <si>
    <t>Key Assumptions</t>
  </si>
  <si>
    <t>Revenue Growth</t>
  </si>
  <si>
    <t>Revenue CAGR</t>
  </si>
  <si>
    <t>CAGR (2012 - 2016)</t>
  </si>
  <si>
    <t>More likely to be less than 20%, and with CPO prices undergoing pressure in the future, revenue growth is more likely ot be subdued. Assume CAGR average of competitors</t>
  </si>
  <si>
    <t>CAPEX Schedule</t>
  </si>
  <si>
    <t>PPE</t>
  </si>
  <si>
    <t>% CAPEX to PPE</t>
  </si>
  <si>
    <t>% to PPE</t>
  </si>
  <si>
    <t>Sanity Check</t>
  </si>
  <si>
    <t>% GR</t>
  </si>
  <si>
    <t xml:space="preserve">  CAPEX</t>
  </si>
  <si>
    <t xml:space="preserve">  PPE</t>
  </si>
  <si>
    <t>Net Working Capital</t>
  </si>
  <si>
    <t>Net Receivables</t>
  </si>
  <si>
    <t>Payables</t>
  </si>
  <si>
    <t>NWC</t>
  </si>
  <si>
    <t>WACC</t>
  </si>
  <si>
    <t>Cost of Equity</t>
  </si>
  <si>
    <t xml:space="preserve">  MGS 10-year</t>
  </si>
  <si>
    <t xml:space="preserve">  ERP (Damodaran)</t>
  </si>
  <si>
    <t>Cost of Debt</t>
  </si>
  <si>
    <t>Tax Rate</t>
  </si>
  <si>
    <t>D/D+E</t>
  </si>
  <si>
    <t xml:space="preserve">Model </t>
  </si>
  <si>
    <t xml:space="preserve">  EBITDA margin (%)</t>
  </si>
  <si>
    <t>Dep &amp; Amor</t>
  </si>
  <si>
    <t xml:space="preserve">  EBIT Margin (%)</t>
  </si>
  <si>
    <t>Unlevered Net Income</t>
  </si>
  <si>
    <t>( + ) Dep &amp; Amor</t>
  </si>
  <si>
    <t>( - ) NWC</t>
  </si>
  <si>
    <t>( - ) CAPEX</t>
  </si>
  <si>
    <t>This seems too high, looking at the valuation</t>
  </si>
  <si>
    <t>Unlevered FCF</t>
  </si>
  <si>
    <t>Exit Valuation</t>
  </si>
  <si>
    <t>Terminal Growth</t>
  </si>
  <si>
    <t>NPV of FCF</t>
  </si>
  <si>
    <t>Discount to Exit</t>
  </si>
  <si>
    <t>Terminal Value</t>
  </si>
  <si>
    <t>Enterprise Value</t>
  </si>
  <si>
    <t xml:space="preserve">( + ) 2016 Cash + ST Inv </t>
  </si>
  <si>
    <t>( - ) 2016 Total Debt</t>
  </si>
  <si>
    <t>Equity Value</t>
  </si>
  <si>
    <t>Current Share Price</t>
  </si>
  <si>
    <t>Shares Outstanding</t>
  </si>
  <si>
    <t>Target Share Price</t>
  </si>
  <si>
    <t>EPS</t>
  </si>
  <si>
    <t>Implied P/E</t>
  </si>
  <si>
    <t>Current Market Valuation</t>
  </si>
  <si>
    <t>Margins match peers in 4 years time</t>
  </si>
  <si>
    <t>Sensitivity Analysis</t>
  </si>
  <si>
    <t>My Valuation Range</t>
  </si>
  <si>
    <t>Analyst Valuation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</si>
</sst>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RM&quot;#,##0.00_);[Red]\(&quot;RM&quot;#,##0.00\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0.0"/>
  </numFmts>
  <fonts count="3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242424"/>
      <name val="Calibri"/>
      <family val="2"/>
      <charset val="1"/>
      <scheme val="minor"/>
    </font>
    <font>
      <sz val="10"/>
      <color rgb="FF333333"/>
      <name val="Calibri"/>
      <family val="2"/>
      <charset val="1"/>
      <scheme val="minor"/>
    </font>
    <font>
      <sz val="10"/>
      <color rgb="FF333333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  <font>
      <b/>
      <sz val="10"/>
      <color rgb="FFFFFFFF"/>
      <name val="Calibri"/>
      <family val="2"/>
      <charset val="1"/>
      <scheme val="minor"/>
    </font>
    <font>
      <sz val="10"/>
      <color rgb="FF000000"/>
      <name val="Calibri"/>
      <family val="2"/>
      <charset val="1"/>
      <scheme val="minor"/>
    </font>
    <font>
      <b/>
      <sz val="10"/>
      <color rgb="FF3F9066"/>
      <name val="Calibri"/>
      <family val="2"/>
      <charset val="1"/>
      <scheme val="minor"/>
    </font>
    <font>
      <sz val="10"/>
      <color rgb="FF45923D"/>
      <name val="Calibri"/>
      <family val="2"/>
      <charset val="1"/>
      <scheme val="minor"/>
    </font>
    <font>
      <sz val="10"/>
      <color rgb="FFFF0000"/>
      <name val="Calibri"/>
      <family val="2"/>
      <charset val="1"/>
      <scheme val="minor"/>
    </font>
    <font>
      <b/>
      <sz val="10"/>
      <color rgb="FF9D3831"/>
      <name val="Calibri"/>
      <family val="2"/>
      <charset val="1"/>
      <scheme val="minor"/>
    </font>
    <font>
      <sz val="10"/>
      <color rgb="FF333333"/>
      <name val="Calibri"/>
      <family val="2"/>
      <charset val="1"/>
      <scheme val="minor"/>
    </font>
    <font>
      <b/>
      <sz val="10"/>
      <color rgb="FF000000"/>
      <name val="Calibri"/>
      <family val="2"/>
      <charset val="1"/>
      <scheme val="minor"/>
    </font>
    <font>
      <sz val="10"/>
      <color rgb="FF000000"/>
      <name val="Calibri"/>
      <family val="2"/>
      <charset val="1"/>
      <scheme val="minor"/>
    </font>
    <font>
      <sz val="10"/>
      <color rgb="FF000000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7"/>
      <color rgb="FF000000"/>
      <name val="Inherit"/>
    </font>
    <font>
      <b/>
      <sz val="7"/>
      <color rgb="FF000000"/>
      <name val="Inherit"/>
    </font>
    <font>
      <b/>
      <sz val="10"/>
      <color rgb="FF000000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78A8C8"/>
        <bgColor indexed="64"/>
      </patternFill>
    </fill>
    <fill>
      <patternFill patternType="solid">
        <fgColor rgb="FFF7F7FF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226E94"/>
        <bgColor indexed="64"/>
      </patternFill>
    </fill>
    <fill>
      <patternFill patternType="solid">
        <fgColor rgb="FFDAE7DA"/>
        <bgColor indexed="64"/>
      </patternFill>
    </fill>
    <fill>
      <patternFill patternType="solid">
        <fgColor rgb="FFECF2EC"/>
        <bgColor indexed="64"/>
      </patternFill>
    </fill>
    <fill>
      <patternFill patternType="solid">
        <fgColor rgb="FFF2F2E6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E5ECF9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rgb="FF88BBDD"/>
      </top>
      <bottom style="thin">
        <color rgb="FF88BBDD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E5E5E5"/>
      </bottom>
      <diagonal/>
    </border>
    <border>
      <left style="thin">
        <color rgb="FFE5E5E5"/>
      </left>
      <right/>
      <top/>
      <bottom style="thin">
        <color rgb="FFE5E5E5"/>
      </bottom>
      <diagonal/>
    </border>
    <border>
      <left/>
      <right/>
      <top style="thin">
        <color auto="1"/>
      </top>
      <bottom style="thin">
        <color rgb="FFE5E5E5"/>
      </bottom>
      <diagonal/>
    </border>
    <border>
      <left style="thin">
        <color rgb="FFE5E5E5"/>
      </left>
      <right/>
      <top style="thin">
        <color auto="1"/>
      </top>
      <bottom style="thin">
        <color rgb="FFE5E5E5"/>
      </bottom>
      <diagonal/>
    </border>
    <border>
      <left/>
      <right/>
      <top style="thin">
        <color rgb="FFE8E8E8"/>
      </top>
      <bottom style="thin">
        <color rgb="FFE5E5E5"/>
      </bottom>
      <diagonal/>
    </border>
    <border>
      <left/>
      <right style="medium">
        <color rgb="FFFFFFFF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FFFFFF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</cellStyleXfs>
  <cellXfs count="342">
    <xf numFmtId="0" fontId="0" fillId="0" borderId="0" xfId="0"/>
    <xf numFmtId="0" fontId="0" fillId="0" borderId="3" xfId="0" applyBorder="1"/>
    <xf numFmtId="0" fontId="1" fillId="0" borderId="2" xfId="0" applyFont="1" applyBorder="1"/>
    <xf numFmtId="0" fontId="0" fillId="4" borderId="0" xfId="0" applyFill="1"/>
    <xf numFmtId="0" fontId="0" fillId="0" borderId="0" xfId="0" applyAlignment="1">
      <alignment wrapText="1"/>
    </xf>
    <xf numFmtId="0" fontId="2" fillId="0" borderId="0" xfId="0" applyFont="1" applyBorder="1" applyAlignment="1"/>
    <xf numFmtId="0" fontId="3" fillId="0" borderId="4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5" fillId="0" borderId="0" xfId="0" applyFont="1"/>
    <xf numFmtId="0" fontId="6" fillId="2" borderId="1" xfId="0" applyFont="1" applyFill="1" applyBorder="1" applyAlignment="1">
      <alignment wrapText="1"/>
    </xf>
    <xf numFmtId="0" fontId="7" fillId="0" borderId="4" xfId="0" applyFont="1" applyBorder="1" applyAlignment="1">
      <alignment wrapText="1"/>
    </xf>
    <xf numFmtId="3" fontId="7" fillId="0" borderId="5" xfId="0" applyNumberFormat="1" applyFont="1" applyBorder="1" applyAlignment="1">
      <alignment wrapText="1"/>
    </xf>
    <xf numFmtId="0" fontId="7" fillId="0" borderId="5" xfId="0" applyFont="1" applyBorder="1" applyAlignment="1">
      <alignment wrapText="1"/>
    </xf>
    <xf numFmtId="14" fontId="3" fillId="3" borderId="1" xfId="0" applyNumberFormat="1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8" fillId="3" borderId="1" xfId="0" quotePrefix="1" applyFont="1" applyFill="1" applyBorder="1" applyAlignment="1">
      <alignment wrapText="1"/>
    </xf>
    <xf numFmtId="10" fontId="9" fillId="0" borderId="5" xfId="0" applyNumberFormat="1" applyFont="1" applyBorder="1" applyAlignment="1">
      <alignment wrapText="1"/>
    </xf>
    <xf numFmtId="10" fontId="10" fillId="0" borderId="5" xfId="0" applyNumberFormat="1" applyFont="1" applyBorder="1" applyAlignment="1">
      <alignment wrapText="1"/>
    </xf>
    <xf numFmtId="0" fontId="7" fillId="0" borderId="5" xfId="0" quotePrefix="1" applyFont="1" applyBorder="1" applyAlignment="1">
      <alignment wrapText="1"/>
    </xf>
    <xf numFmtId="0" fontId="11" fillId="3" borderId="1" xfId="0" quotePrefix="1" applyFont="1" applyFill="1" applyBorder="1" applyAlignment="1">
      <alignment wrapText="1"/>
    </xf>
    <xf numFmtId="0" fontId="5" fillId="0" borderId="0" xfId="0" applyFont="1" applyAlignment="1">
      <alignment wrapText="1"/>
    </xf>
    <xf numFmtId="0" fontId="12" fillId="0" borderId="8" xfId="0" applyFont="1" applyBorder="1" applyAlignment="1">
      <alignment wrapText="1"/>
    </xf>
    <xf numFmtId="0" fontId="13" fillId="0" borderId="5" xfId="0" applyFont="1" applyBorder="1" applyAlignment="1">
      <alignment wrapText="1"/>
    </xf>
    <xf numFmtId="0" fontId="6" fillId="5" borderId="5" xfId="0" applyFont="1" applyFill="1" applyBorder="1" applyAlignment="1">
      <alignment wrapText="1"/>
    </xf>
    <xf numFmtId="0" fontId="15" fillId="0" borderId="0" xfId="0" applyFont="1" applyBorder="1" applyAlignment="1">
      <alignment wrapText="1"/>
    </xf>
    <xf numFmtId="8" fontId="15" fillId="0" borderId="0" xfId="0" applyNumberFormat="1" applyFont="1" applyBorder="1" applyAlignment="1">
      <alignment wrapText="1"/>
    </xf>
    <xf numFmtId="0" fontId="13" fillId="0" borderId="0" xfId="0" applyFont="1" applyFill="1" applyBorder="1" applyAlignment="1"/>
    <xf numFmtId="0" fontId="15" fillId="0" borderId="0" xfId="0" applyFont="1" applyFill="1" applyBorder="1" applyAlignment="1"/>
    <xf numFmtId="0" fontId="5" fillId="0" borderId="0" xfId="0" applyFont="1" applyAlignment="1"/>
    <xf numFmtId="0" fontId="9" fillId="0" borderId="5" xfId="0" applyFont="1" applyBorder="1" applyAlignment="1">
      <alignment wrapText="1"/>
    </xf>
    <xf numFmtId="0" fontId="7" fillId="0" borderId="6" xfId="0" applyFont="1" applyBorder="1" applyAlignment="1">
      <alignment wrapText="1"/>
    </xf>
    <xf numFmtId="3" fontId="7" fillId="0" borderId="7" xfId="0" applyNumberFormat="1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16" fillId="0" borderId="5" xfId="0" applyFont="1" applyBorder="1" applyAlignment="1">
      <alignment wrapText="1"/>
    </xf>
    <xf numFmtId="3" fontId="16" fillId="0" borderId="5" xfId="0" applyNumberFormat="1" applyFont="1" applyBorder="1" applyAlignment="1">
      <alignment wrapText="1"/>
    </xf>
    <xf numFmtId="0" fontId="16" fillId="0" borderId="5" xfId="0" quotePrefix="1" applyFont="1" applyBorder="1" applyAlignment="1">
      <alignment wrapText="1"/>
    </xf>
    <xf numFmtId="14" fontId="0" fillId="0" borderId="0" xfId="0" applyNumberFormat="1"/>
    <xf numFmtId="0" fontId="1" fillId="0" borderId="0" xfId="0" applyFont="1"/>
    <xf numFmtId="0" fontId="18" fillId="6" borderId="9" xfId="0" applyFont="1" applyFill="1" applyBorder="1" applyAlignment="1">
      <alignment horizontal="right" vertical="top" wrapText="1"/>
    </xf>
    <xf numFmtId="3" fontId="0" fillId="0" borderId="0" xfId="0" applyNumberFormat="1"/>
    <xf numFmtId="3" fontId="18" fillId="7" borderId="9" xfId="0" applyNumberFormat="1" applyFont="1" applyFill="1" applyBorder="1" applyAlignment="1">
      <alignment horizontal="right" vertical="top" wrapText="1"/>
    </xf>
    <xf numFmtId="3" fontId="18" fillId="6" borderId="9" xfId="0" applyNumberFormat="1" applyFont="1" applyFill="1" applyBorder="1" applyAlignment="1">
      <alignment horizontal="right" vertical="top" wrapText="1"/>
    </xf>
    <xf numFmtId="0" fontId="18" fillId="7" borderId="9" xfId="0" applyFont="1" applyFill="1" applyBorder="1" applyAlignment="1">
      <alignment horizontal="right" vertical="top" wrapText="1"/>
    </xf>
    <xf numFmtId="3" fontId="19" fillId="8" borderId="9" xfId="0" applyNumberFormat="1" applyFont="1" applyFill="1" applyBorder="1" applyAlignment="1">
      <alignment horizontal="right" vertical="top" wrapText="1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8" fillId="6" borderId="14" xfId="0" applyFont="1" applyFill="1" applyBorder="1" applyAlignment="1">
      <alignment vertical="top" wrapText="1"/>
    </xf>
    <xf numFmtId="0" fontId="18" fillId="6" borderId="15" xfId="0" applyFont="1" applyFill="1" applyBorder="1" applyAlignment="1">
      <alignment horizontal="left" vertical="top" wrapText="1"/>
    </xf>
    <xf numFmtId="0" fontId="18" fillId="7" borderId="14" xfId="0" applyFont="1" applyFill="1" applyBorder="1" applyAlignment="1">
      <alignment vertical="top" wrapText="1"/>
    </xf>
    <xf numFmtId="0" fontId="18" fillId="7" borderId="15" xfId="0" applyFont="1" applyFill="1" applyBorder="1" applyAlignment="1">
      <alignment horizontal="left" vertical="top" wrapText="1"/>
    </xf>
    <xf numFmtId="0" fontId="19" fillId="8" borderId="14" xfId="0" applyFont="1" applyFill="1" applyBorder="1" applyAlignment="1">
      <alignment horizontal="right" vertical="top" wrapText="1"/>
    </xf>
    <xf numFmtId="0" fontId="18" fillId="7" borderId="15" xfId="0" applyFont="1" applyFill="1" applyBorder="1" applyAlignment="1">
      <alignment vertical="top" wrapText="1"/>
    </xf>
    <xf numFmtId="0" fontId="0" fillId="0" borderId="16" xfId="0" applyBorder="1"/>
    <xf numFmtId="0" fontId="0" fillId="0" borderId="0" xfId="0" applyBorder="1"/>
    <xf numFmtId="0" fontId="0" fillId="0" borderId="15" xfId="0" applyBorder="1"/>
    <xf numFmtId="0" fontId="1" fillId="0" borderId="16" xfId="0" applyFont="1" applyBorder="1"/>
    <xf numFmtId="0" fontId="18" fillId="6" borderId="15" xfId="0" applyFont="1" applyFill="1" applyBorder="1" applyAlignment="1">
      <alignment vertical="top" wrapText="1"/>
    </xf>
    <xf numFmtId="0" fontId="18" fillId="8" borderId="15" xfId="0" applyFont="1" applyFill="1" applyBorder="1" applyAlignment="1">
      <alignment vertical="top" wrapText="1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4" fillId="4" borderId="4" xfId="0" applyFont="1" applyFill="1" applyBorder="1" applyAlignment="1">
      <alignment wrapText="1"/>
    </xf>
    <xf numFmtId="0" fontId="7" fillId="4" borderId="5" xfId="0" applyFont="1" applyFill="1" applyBorder="1" applyAlignment="1">
      <alignment wrapText="1"/>
    </xf>
    <xf numFmtId="0" fontId="5" fillId="4" borderId="0" xfId="0" applyFont="1" applyFill="1" applyAlignment="1">
      <alignment wrapText="1"/>
    </xf>
    <xf numFmtId="0" fontId="5" fillId="4" borderId="0" xfId="0" applyFont="1" applyFill="1"/>
    <xf numFmtId="0" fontId="16" fillId="4" borderId="5" xfId="0" applyFont="1" applyFill="1" applyBorder="1" applyAlignment="1">
      <alignment wrapText="1"/>
    </xf>
    <xf numFmtId="0" fontId="15" fillId="4" borderId="5" xfId="0" quotePrefix="1" applyFont="1" applyFill="1" applyBorder="1" applyAlignment="1">
      <alignment wrapText="1"/>
    </xf>
    <xf numFmtId="0" fontId="0" fillId="4" borderId="0" xfId="0" applyFill="1" applyAlignment="1">
      <alignment wrapText="1"/>
    </xf>
    <xf numFmtId="0" fontId="0" fillId="0" borderId="10" xfId="0" applyBorder="1"/>
    <xf numFmtId="0" fontId="0" fillId="0" borderId="20" xfId="0" applyBorder="1"/>
    <xf numFmtId="0" fontId="20" fillId="0" borderId="0" xfId="0" applyFont="1" applyFill="1" applyBorder="1" applyAlignment="1">
      <alignment wrapText="1"/>
    </xf>
    <xf numFmtId="0" fontId="1" fillId="0" borderId="0" xfId="0" applyFont="1" applyFill="1" applyBorder="1"/>
    <xf numFmtId="0" fontId="21" fillId="0" borderId="4" xfId="0" applyFont="1" applyBorder="1" applyAlignment="1">
      <alignment wrapText="1"/>
    </xf>
    <xf numFmtId="0" fontId="1" fillId="0" borderId="10" xfId="0" applyFont="1" applyFill="1" applyBorder="1"/>
    <xf numFmtId="0" fontId="1" fillId="4" borderId="0" xfId="0" applyFont="1" applyFill="1" applyBorder="1"/>
    <xf numFmtId="37" fontId="0" fillId="0" borderId="0" xfId="0" applyNumberFormat="1"/>
    <xf numFmtId="37" fontId="1" fillId="0" borderId="0" xfId="0" applyNumberFormat="1" applyFont="1"/>
    <xf numFmtId="0" fontId="1" fillId="0" borderId="21" xfId="0" applyFont="1" applyFill="1" applyBorder="1"/>
    <xf numFmtId="9" fontId="0" fillId="0" borderId="0" xfId="2" applyFont="1"/>
    <xf numFmtId="164" fontId="0" fillId="0" borderId="0" xfId="2" applyNumberFormat="1" applyFont="1"/>
    <xf numFmtId="0" fontId="0" fillId="0" borderId="10" xfId="0" applyBorder="1" applyAlignment="1">
      <alignment wrapText="1"/>
    </xf>
    <xf numFmtId="0" fontId="1" fillId="9" borderId="10" xfId="0" applyFont="1" applyFill="1" applyBorder="1"/>
    <xf numFmtId="3" fontId="0" fillId="0" borderId="0" xfId="0" quotePrefix="1" applyNumberFormat="1"/>
    <xf numFmtId="0" fontId="0" fillId="0" borderId="0" xfId="0" applyFont="1"/>
    <xf numFmtId="165" fontId="0" fillId="0" borderId="0" xfId="1" applyNumberFormat="1" applyFont="1"/>
    <xf numFmtId="165" fontId="1" fillId="0" borderId="0" xfId="1" applyNumberFormat="1" applyFont="1"/>
    <xf numFmtId="9" fontId="0" fillId="0" borderId="0" xfId="0" applyNumberFormat="1"/>
    <xf numFmtId="165" fontId="0" fillId="0" borderId="0" xfId="0" applyNumberFormat="1"/>
    <xf numFmtId="37" fontId="0" fillId="4" borderId="0" xfId="0" applyNumberFormat="1" applyFill="1"/>
    <xf numFmtId="165" fontId="0" fillId="0" borderId="0" xfId="0" applyNumberFormat="1" applyBorder="1"/>
    <xf numFmtId="9" fontId="0" fillId="0" borderId="15" xfId="2" applyFont="1" applyBorder="1"/>
    <xf numFmtId="0" fontId="0" fillId="0" borderId="21" xfId="0" applyBorder="1"/>
    <xf numFmtId="0" fontId="0" fillId="0" borderId="22" xfId="0" applyBorder="1"/>
    <xf numFmtId="0" fontId="1" fillId="0" borderId="10" xfId="0" applyFont="1" applyBorder="1" applyAlignment="1">
      <alignment horizontal="center"/>
    </xf>
    <xf numFmtId="0" fontId="1" fillId="0" borderId="22" xfId="0" applyFont="1" applyBorder="1"/>
    <xf numFmtId="0" fontId="1" fillId="9" borderId="21" xfId="0" applyFont="1" applyFill="1" applyBorder="1"/>
    <xf numFmtId="0" fontId="1" fillId="9" borderId="22" xfId="0" applyFont="1" applyFill="1" applyBorder="1"/>
    <xf numFmtId="0" fontId="1" fillId="9" borderId="10" xfId="0" applyFont="1" applyFill="1" applyBorder="1" applyAlignment="1">
      <alignment horizontal="center"/>
    </xf>
    <xf numFmtId="165" fontId="1" fillId="0" borderId="20" xfId="0" applyNumberFormat="1" applyFont="1" applyBorder="1"/>
    <xf numFmtId="9" fontId="1" fillId="0" borderId="3" xfId="2" applyFont="1" applyBorder="1"/>
    <xf numFmtId="165" fontId="0" fillId="10" borderId="12" xfId="0" applyNumberFormat="1" applyFill="1" applyBorder="1"/>
    <xf numFmtId="9" fontId="0" fillId="10" borderId="13" xfId="2" applyFont="1" applyFill="1" applyBorder="1"/>
    <xf numFmtId="165" fontId="0" fillId="10" borderId="0" xfId="0" applyNumberFormat="1" applyFill="1" applyBorder="1"/>
    <xf numFmtId="9" fontId="0" fillId="10" borderId="15" xfId="2" applyFont="1" applyFill="1" applyBorder="1"/>
    <xf numFmtId="0" fontId="0" fillId="10" borderId="21" xfId="0" applyFill="1" applyBorder="1"/>
    <xf numFmtId="0" fontId="0" fillId="0" borderId="23" xfId="0" applyBorder="1"/>
    <xf numFmtId="0" fontId="0" fillId="10" borderId="23" xfId="0" applyFill="1" applyBorder="1"/>
    <xf numFmtId="165" fontId="0" fillId="10" borderId="21" xfId="0" applyNumberFormat="1" applyFill="1" applyBorder="1"/>
    <xf numFmtId="165" fontId="0" fillId="0" borderId="23" xfId="0" applyNumberFormat="1" applyBorder="1"/>
    <xf numFmtId="165" fontId="0" fillId="10" borderId="23" xfId="0" applyNumberFormat="1" applyFill="1" applyBorder="1"/>
    <xf numFmtId="165" fontId="1" fillId="0" borderId="10" xfId="0" applyNumberFormat="1" applyFont="1" applyBorder="1"/>
    <xf numFmtId="9" fontId="0" fillId="10" borderId="21" xfId="2" applyFont="1" applyFill="1" applyBorder="1"/>
    <xf numFmtId="9" fontId="0" fillId="0" borderId="23" xfId="2" applyFont="1" applyBorder="1"/>
    <xf numFmtId="9" fontId="0" fillId="10" borderId="23" xfId="2" applyFont="1" applyFill="1" applyBorder="1"/>
    <xf numFmtId="9" fontId="1" fillId="0" borderId="10" xfId="2" applyFont="1" applyBorder="1"/>
    <xf numFmtId="0" fontId="23" fillId="0" borderId="10" xfId="0" applyFont="1" applyBorder="1"/>
    <xf numFmtId="9" fontId="0" fillId="0" borderId="13" xfId="0" applyNumberFormat="1" applyBorder="1"/>
    <xf numFmtId="9" fontId="0" fillId="0" borderId="15" xfId="0" applyNumberFormat="1" applyBorder="1"/>
    <xf numFmtId="165" fontId="0" fillId="0" borderId="21" xfId="0" applyNumberFormat="1" applyBorder="1"/>
    <xf numFmtId="9" fontId="1" fillId="0" borderId="3" xfId="0" applyNumberFormat="1" applyFont="1" applyBorder="1"/>
    <xf numFmtId="9" fontId="0" fillId="10" borderId="15" xfId="0" applyNumberFormat="1" applyFill="1" applyBorder="1"/>
    <xf numFmtId="0" fontId="1" fillId="9" borderId="22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14" fontId="0" fillId="0" borderId="0" xfId="0" applyNumberFormat="1" applyAlignment="1">
      <alignment horizontal="right"/>
    </xf>
    <xf numFmtId="2" fontId="0" fillId="0" borderId="23" xfId="0" applyNumberFormat="1" applyBorder="1"/>
    <xf numFmtId="2" fontId="0" fillId="0" borderId="22" xfId="0" applyNumberFormat="1" applyBorder="1"/>
    <xf numFmtId="165" fontId="0" fillId="0" borderId="23" xfId="1" applyNumberFormat="1" applyFont="1" applyBorder="1"/>
    <xf numFmtId="165" fontId="0" fillId="0" borderId="22" xfId="1" applyNumberFormat="1" applyFont="1" applyBorder="1"/>
    <xf numFmtId="0" fontId="0" fillId="0" borderId="23" xfId="0" applyFill="1" applyBorder="1"/>
    <xf numFmtId="0" fontId="0" fillId="0" borderId="22" xfId="0" applyFill="1" applyBorder="1"/>
    <xf numFmtId="0" fontId="1" fillId="0" borderId="21" xfId="0" applyFont="1" applyBorder="1"/>
    <xf numFmtId="2" fontId="1" fillId="0" borderId="21" xfId="0" applyNumberFormat="1" applyFont="1" applyBorder="1"/>
    <xf numFmtId="165" fontId="1" fillId="0" borderId="21" xfId="1" applyNumberFormat="1" applyFont="1" applyBorder="1"/>
    <xf numFmtId="2" fontId="1" fillId="0" borderId="22" xfId="0" applyNumberFormat="1" applyFont="1" applyBorder="1"/>
    <xf numFmtId="165" fontId="1" fillId="0" borderId="22" xfId="1" applyNumberFormat="1" applyFont="1" applyBorder="1"/>
    <xf numFmtId="0" fontId="0" fillId="0" borderId="13" xfId="0" applyBorder="1"/>
    <xf numFmtId="0" fontId="1" fillId="0" borderId="10" xfId="0" applyFont="1" applyBorder="1" applyAlignment="1">
      <alignment horizontal="center"/>
    </xf>
    <xf numFmtId="0" fontId="0" fillId="0" borderId="2" xfId="0" applyBorder="1"/>
    <xf numFmtId="10" fontId="0" fillId="0" borderId="13" xfId="0" applyNumberFormat="1" applyBorder="1"/>
    <xf numFmtId="10" fontId="0" fillId="0" borderId="15" xfId="0" applyNumberFormat="1" applyBorder="1"/>
    <xf numFmtId="10" fontId="0" fillId="0" borderId="19" xfId="0" applyNumberFormat="1" applyBorder="1"/>
    <xf numFmtId="3" fontId="0" fillId="0" borderId="23" xfId="0" applyNumberFormat="1" applyBorder="1"/>
    <xf numFmtId="10" fontId="0" fillId="0" borderId="21" xfId="0" applyNumberFormat="1" applyBorder="1"/>
    <xf numFmtId="10" fontId="0" fillId="0" borderId="23" xfId="0" applyNumberFormat="1" applyBorder="1"/>
    <xf numFmtId="10" fontId="0" fillId="0" borderId="22" xfId="0" applyNumberFormat="1" applyBorder="1"/>
    <xf numFmtId="166" fontId="0" fillId="0" borderId="21" xfId="0" applyNumberFormat="1" applyBorder="1"/>
    <xf numFmtId="166" fontId="0" fillId="0" borderId="23" xfId="0" applyNumberFormat="1" applyBorder="1"/>
    <xf numFmtId="166" fontId="0" fillId="0" borderId="22" xfId="0" applyNumberFormat="1" applyBorder="1"/>
    <xf numFmtId="164" fontId="0" fillId="0" borderId="21" xfId="2" applyNumberFormat="1" applyFont="1" applyBorder="1"/>
    <xf numFmtId="164" fontId="0" fillId="0" borderId="23" xfId="2" applyNumberFormat="1" applyFont="1" applyBorder="1"/>
    <xf numFmtId="164" fontId="0" fillId="0" borderId="22" xfId="2" applyNumberFormat="1" applyFont="1" applyBorder="1"/>
    <xf numFmtId="0" fontId="1" fillId="9" borderId="10" xfId="0" applyFont="1" applyFill="1" applyBorder="1" applyAlignment="1">
      <alignment horizontal="center"/>
    </xf>
    <xf numFmtId="3" fontId="7" fillId="0" borderId="0" xfId="0" applyNumberFormat="1" applyFont="1" applyBorder="1" applyAlignment="1">
      <alignment wrapText="1"/>
    </xf>
    <xf numFmtId="10" fontId="9" fillId="0" borderId="0" xfId="0" applyNumberFormat="1" applyFont="1" applyBorder="1" applyAlignment="1">
      <alignment wrapText="1"/>
    </xf>
    <xf numFmtId="3" fontId="1" fillId="0" borderId="0" xfId="0" applyNumberFormat="1" applyFont="1"/>
    <xf numFmtId="0" fontId="1" fillId="4" borderId="0" xfId="0" applyFont="1" applyFill="1"/>
    <xf numFmtId="0" fontId="24" fillId="4" borderId="0" xfId="0" applyFont="1" applyFill="1"/>
    <xf numFmtId="0" fontId="7" fillId="10" borderId="4" xfId="0" applyFont="1" applyFill="1" applyBorder="1" applyAlignment="1">
      <alignment wrapText="1"/>
    </xf>
    <xf numFmtId="3" fontId="7" fillId="10" borderId="5" xfId="0" applyNumberFormat="1" applyFont="1" applyFill="1" applyBorder="1" applyAlignment="1">
      <alignment wrapText="1"/>
    </xf>
    <xf numFmtId="3" fontId="7" fillId="0" borderId="5" xfId="0" quotePrefix="1" applyNumberFormat="1" applyFont="1" applyBorder="1" applyAlignment="1">
      <alignment wrapText="1"/>
    </xf>
    <xf numFmtId="0" fontId="0" fillId="4" borderId="0" xfId="0" applyFont="1" applyFill="1"/>
    <xf numFmtId="0" fontId="0" fillId="0" borderId="0" xfId="0" applyFill="1"/>
    <xf numFmtId="0" fontId="1" fillId="0" borderId="0" xfId="0" applyFont="1" applyFill="1"/>
    <xf numFmtId="0" fontId="1" fillId="0" borderId="0" xfId="0" applyFont="1" applyBorder="1"/>
    <xf numFmtId="0" fontId="0" fillId="0" borderId="11" xfId="0" applyBorder="1"/>
    <xf numFmtId="164" fontId="25" fillId="0" borderId="23" xfId="0" applyNumberFormat="1" applyFont="1" applyBorder="1"/>
    <xf numFmtId="0" fontId="1" fillId="0" borderId="23" xfId="0" applyFont="1" applyBorder="1"/>
    <xf numFmtId="164" fontId="25" fillId="0" borderId="22" xfId="0" applyNumberFormat="1" applyFont="1" applyBorder="1"/>
    <xf numFmtId="3" fontId="0" fillId="0" borderId="21" xfId="0" applyNumberFormat="1" applyBorder="1"/>
    <xf numFmtId="0" fontId="1" fillId="11" borderId="10" xfId="0" applyFont="1" applyFill="1" applyBorder="1"/>
    <xf numFmtId="0" fontId="1" fillId="11" borderId="10" xfId="0" applyFont="1" applyFill="1" applyBorder="1" applyAlignment="1">
      <alignment horizontal="right"/>
    </xf>
    <xf numFmtId="165" fontId="0" fillId="0" borderId="12" xfId="1" applyNumberFormat="1" applyFont="1" applyBorder="1"/>
    <xf numFmtId="165" fontId="0" fillId="0" borderId="13" xfId="1" applyNumberFormat="1" applyFont="1" applyBorder="1"/>
    <xf numFmtId="165" fontId="0" fillId="0" borderId="0" xfId="1" applyNumberFormat="1" applyFont="1" applyBorder="1"/>
    <xf numFmtId="165" fontId="0" fillId="0" borderId="15" xfId="1" applyNumberFormat="1" applyFont="1" applyBorder="1"/>
    <xf numFmtId="0" fontId="0" fillId="0" borderId="12" xfId="0" applyBorder="1"/>
    <xf numFmtId="9" fontId="0" fillId="0" borderId="0" xfId="2" applyFont="1" applyBorder="1"/>
    <xf numFmtId="164" fontId="0" fillId="0" borderId="0" xfId="2" applyNumberFormat="1" applyFont="1" applyBorder="1"/>
    <xf numFmtId="164" fontId="0" fillId="0" borderId="15" xfId="2" applyNumberFormat="1" applyFont="1" applyBorder="1"/>
    <xf numFmtId="9" fontId="1" fillId="0" borderId="0" xfId="2" applyFont="1" applyBorder="1"/>
    <xf numFmtId="9" fontId="1" fillId="0" borderId="15" xfId="2" applyFont="1" applyBorder="1"/>
    <xf numFmtId="164" fontId="1" fillId="0" borderId="15" xfId="2" applyNumberFormat="1" applyFont="1" applyBorder="1"/>
    <xf numFmtId="9" fontId="0" fillId="0" borderId="16" xfId="2" applyFont="1" applyBorder="1"/>
    <xf numFmtId="9" fontId="0" fillId="0" borderId="22" xfId="2" applyFont="1" applyBorder="1"/>
    <xf numFmtId="9" fontId="1" fillId="0" borderId="10" xfId="0" applyNumberFormat="1" applyFont="1" applyBorder="1"/>
    <xf numFmtId="0" fontId="0" fillId="10" borderId="16" xfId="0" applyFill="1" applyBorder="1"/>
    <xf numFmtId="9" fontId="0" fillId="0" borderId="23" xfId="2" applyFont="1" applyBorder="1" applyAlignment="1">
      <alignment horizontal="right"/>
    </xf>
    <xf numFmtId="9" fontId="0" fillId="10" borderId="16" xfId="2" applyFont="1" applyFill="1" applyBorder="1"/>
    <xf numFmtId="0" fontId="1" fillId="0" borderId="0" xfId="0" applyFont="1" applyBorder="1" applyAlignment="1">
      <alignment horizontal="center"/>
    </xf>
    <xf numFmtId="164" fontId="1" fillId="0" borderId="23" xfId="2" applyNumberFormat="1" applyFont="1" applyBorder="1"/>
    <xf numFmtId="0" fontId="1" fillId="0" borderId="21" xfId="0" applyFont="1" applyBorder="1" applyAlignment="1">
      <alignment horizontal="center"/>
    </xf>
    <xf numFmtId="3" fontId="0" fillId="0" borderId="10" xfId="0" applyNumberFormat="1" applyBorder="1"/>
    <xf numFmtId="164" fontId="0" fillId="0" borderId="10" xfId="2" applyNumberFormat="1" applyFont="1" applyBorder="1"/>
    <xf numFmtId="0" fontId="0" fillId="0" borderId="23" xfId="0" applyFont="1" applyFill="1" applyBorder="1"/>
    <xf numFmtId="164" fontId="0" fillId="0" borderId="23" xfId="0" applyNumberFormat="1" applyFont="1" applyFill="1" applyBorder="1"/>
    <xf numFmtId="164" fontId="1" fillId="0" borderId="21" xfId="0" applyNumberFormat="1" applyFont="1" applyFill="1" applyBorder="1"/>
    <xf numFmtId="0" fontId="0" fillId="0" borderId="22" xfId="0" applyFont="1" applyFill="1" applyBorder="1"/>
    <xf numFmtId="164" fontId="0" fillId="0" borderId="23" xfId="0" applyNumberFormat="1" applyBorder="1"/>
    <xf numFmtId="164" fontId="0" fillId="0" borderId="22" xfId="0" applyNumberFormat="1" applyBorder="1"/>
    <xf numFmtId="0" fontId="0" fillId="0" borderId="0" xfId="0" applyFont="1" applyBorder="1"/>
    <xf numFmtId="37" fontId="1" fillId="0" borderId="12" xfId="0" applyNumberFormat="1" applyFont="1" applyBorder="1"/>
    <xf numFmtId="37" fontId="1" fillId="0" borderId="13" xfId="0" applyNumberFormat="1" applyFont="1" applyBorder="1"/>
    <xf numFmtId="37" fontId="0" fillId="0" borderId="0" xfId="0" applyNumberFormat="1" applyBorder="1"/>
    <xf numFmtId="37" fontId="0" fillId="0" borderId="15" xfId="0" applyNumberFormat="1" applyBorder="1"/>
    <xf numFmtId="37" fontId="0" fillId="0" borderId="18" xfId="0" applyNumberFormat="1" applyFont="1" applyBorder="1"/>
    <xf numFmtId="37" fontId="0" fillId="0" borderId="19" xfId="0" applyNumberFormat="1" applyFont="1" applyBorder="1"/>
    <xf numFmtId="37" fontId="0" fillId="0" borderId="0" xfId="0" applyNumberFormat="1" applyFont="1" applyBorder="1"/>
    <xf numFmtId="37" fontId="0" fillId="0" borderId="15" xfId="0" applyNumberFormat="1" applyFont="1" applyBorder="1"/>
    <xf numFmtId="37" fontId="0" fillId="0" borderId="18" xfId="0" applyNumberFormat="1" applyBorder="1"/>
    <xf numFmtId="37" fontId="0" fillId="0" borderId="19" xfId="0" applyNumberFormat="1" applyBorder="1"/>
    <xf numFmtId="9" fontId="0" fillId="0" borderId="12" xfId="2" applyFont="1" applyBorder="1"/>
    <xf numFmtId="9" fontId="0" fillId="0" borderId="13" xfId="2" applyFont="1" applyBorder="1"/>
    <xf numFmtId="9" fontId="0" fillId="0" borderId="18" xfId="2" applyFont="1" applyBorder="1"/>
    <xf numFmtId="9" fontId="0" fillId="0" borderId="19" xfId="2" applyFont="1" applyBorder="1"/>
    <xf numFmtId="0" fontId="0" fillId="0" borderId="22" xfId="0" applyFont="1" applyBorder="1"/>
    <xf numFmtId="0" fontId="0" fillId="0" borderId="23" xfId="0" applyFont="1" applyBorder="1"/>
    <xf numFmtId="164" fontId="1" fillId="0" borderId="18" xfId="0" applyNumberFormat="1" applyFont="1" applyBorder="1"/>
    <xf numFmtId="164" fontId="1" fillId="0" borderId="19" xfId="0" applyNumberFormat="1" applyFont="1" applyBorder="1"/>
    <xf numFmtId="164" fontId="0" fillId="0" borderId="18" xfId="2" applyNumberFormat="1" applyFont="1" applyBorder="1"/>
    <xf numFmtId="164" fontId="0" fillId="0" borderId="19" xfId="2" applyNumberFormat="1" applyFont="1" applyBorder="1"/>
    <xf numFmtId="164" fontId="1" fillId="0" borderId="0" xfId="2" applyNumberFormat="1" applyFont="1" applyBorder="1"/>
    <xf numFmtId="164" fontId="1" fillId="0" borderId="18" xfId="2" applyNumberFormat="1" applyFont="1" applyBorder="1"/>
    <xf numFmtId="164" fontId="1" fillId="0" borderId="19" xfId="2" applyNumberFormat="1" applyFont="1" applyBorder="1"/>
    <xf numFmtId="9" fontId="1" fillId="0" borderId="0" xfId="2" applyFont="1"/>
    <xf numFmtId="0" fontId="1" fillId="0" borderId="10" xfId="0" applyFont="1" applyBorder="1" applyAlignment="1">
      <alignment horizontal="right"/>
    </xf>
    <xf numFmtId="9" fontId="0" fillId="0" borderId="0" xfId="0" applyNumberFormat="1" applyBorder="1"/>
    <xf numFmtId="9" fontId="26" fillId="0" borderId="0" xfId="0" applyNumberFormat="1" applyFont="1" applyBorder="1"/>
    <xf numFmtId="0" fontId="26" fillId="0" borderId="15" xfId="0" applyFont="1" applyBorder="1"/>
    <xf numFmtId="0" fontId="26" fillId="0" borderId="18" xfId="0" applyFont="1" applyBorder="1"/>
    <xf numFmtId="9" fontId="26" fillId="0" borderId="18" xfId="0" applyNumberFormat="1" applyFont="1" applyBorder="1"/>
    <xf numFmtId="9" fontId="26" fillId="0" borderId="19" xfId="0" applyNumberFormat="1" applyFont="1" applyBorder="1"/>
    <xf numFmtId="9" fontId="26" fillId="0" borderId="15" xfId="0" applyNumberFormat="1" applyFont="1" applyBorder="1"/>
    <xf numFmtId="0" fontId="26" fillId="0" borderId="23" xfId="0" applyFont="1" applyBorder="1"/>
    <xf numFmtId="0" fontId="26" fillId="0" borderId="22" xfId="0" applyFont="1" applyBorder="1"/>
    <xf numFmtId="165" fontId="1" fillId="0" borderId="0" xfId="1" applyNumberFormat="1" applyFont="1" applyBorder="1"/>
    <xf numFmtId="1" fontId="1" fillId="0" borderId="0" xfId="0" applyNumberFormat="1" applyFont="1" applyBorder="1"/>
    <xf numFmtId="1" fontId="0" fillId="0" borderId="0" xfId="0" applyNumberFormat="1" applyBorder="1"/>
    <xf numFmtId="10" fontId="0" fillId="0" borderId="0" xfId="0" applyNumberFormat="1" applyBorder="1"/>
    <xf numFmtId="10" fontId="0" fillId="0" borderId="0" xfId="2" applyNumberFormat="1" applyFont="1" applyBorder="1"/>
    <xf numFmtId="10" fontId="1" fillId="0" borderId="0" xfId="2" applyNumberFormat="1" applyFont="1" applyBorder="1"/>
    <xf numFmtId="10" fontId="1" fillId="0" borderId="0" xfId="0" applyNumberFormat="1" applyFont="1" applyBorder="1"/>
    <xf numFmtId="1" fontId="1" fillId="0" borderId="15" xfId="0" applyNumberFormat="1" applyFont="1" applyBorder="1"/>
    <xf numFmtId="1" fontId="0" fillId="0" borderId="15" xfId="0" applyNumberFormat="1" applyBorder="1"/>
    <xf numFmtId="0" fontId="1" fillId="0" borderId="23" xfId="0" applyFont="1" applyFill="1" applyBorder="1"/>
    <xf numFmtId="1" fontId="1" fillId="0" borderId="18" xfId="0" applyNumberFormat="1" applyFont="1" applyBorder="1"/>
    <xf numFmtId="1" fontId="1" fillId="0" borderId="19" xfId="0" applyNumberFormat="1" applyFont="1" applyBorder="1"/>
    <xf numFmtId="10" fontId="1" fillId="0" borderId="18" xfId="2" applyNumberFormat="1" applyFont="1" applyBorder="1"/>
    <xf numFmtId="0" fontId="1" fillId="9" borderId="2" xfId="0" applyFont="1" applyFill="1" applyBorder="1"/>
    <xf numFmtId="0" fontId="1" fillId="9" borderId="20" xfId="0" applyFont="1" applyFill="1" applyBorder="1"/>
    <xf numFmtId="0" fontId="0" fillId="9" borderId="2" xfId="0" applyFill="1" applyBorder="1"/>
    <xf numFmtId="0" fontId="0" fillId="9" borderId="3" xfId="0" applyFill="1" applyBorder="1"/>
    <xf numFmtId="0" fontId="0" fillId="9" borderId="20" xfId="0" applyFill="1" applyBorder="1"/>
    <xf numFmtId="10" fontId="1" fillId="0" borderId="15" xfId="0" applyNumberFormat="1" applyFont="1" applyBorder="1"/>
    <xf numFmtId="10" fontId="1" fillId="0" borderId="15" xfId="2" applyNumberFormat="1" applyFont="1" applyBorder="1"/>
    <xf numFmtId="1" fontId="1" fillId="0" borderId="12" xfId="0" applyNumberFormat="1" applyFont="1" applyBorder="1"/>
    <xf numFmtId="1" fontId="1" fillId="0" borderId="13" xfId="0" applyNumberFormat="1" applyFont="1" applyBorder="1"/>
    <xf numFmtId="10" fontId="1" fillId="0" borderId="12" xfId="0" applyNumberFormat="1" applyFont="1" applyBorder="1"/>
    <xf numFmtId="10" fontId="1" fillId="0" borderId="13" xfId="0" applyNumberFormat="1" applyFont="1" applyBorder="1"/>
    <xf numFmtId="10" fontId="1" fillId="0" borderId="19" xfId="2" applyNumberFormat="1" applyFont="1" applyBorder="1"/>
    <xf numFmtId="0" fontId="1" fillId="0" borderId="0" xfId="0" applyFont="1" applyBorder="1" applyAlignment="1">
      <alignment horizontal="right"/>
    </xf>
    <xf numFmtId="3" fontId="27" fillId="0" borderId="10" xfId="0" applyNumberFormat="1" applyFont="1" applyBorder="1" applyAlignment="1">
      <alignment wrapText="1"/>
    </xf>
    <xf numFmtId="0" fontId="28" fillId="0" borderId="5" xfId="0" applyFont="1" applyBorder="1" applyAlignment="1">
      <alignment wrapText="1"/>
    </xf>
    <xf numFmtId="4" fontId="28" fillId="0" borderId="5" xfId="0" applyNumberFormat="1" applyFont="1" applyBorder="1" applyAlignment="1">
      <alignment wrapText="1"/>
    </xf>
    <xf numFmtId="3" fontId="28" fillId="0" borderId="5" xfId="0" applyNumberFormat="1" applyFont="1" applyBorder="1" applyAlignment="1">
      <alignment wrapText="1"/>
    </xf>
    <xf numFmtId="0" fontId="0" fillId="0" borderId="21" xfId="0" applyFont="1" applyBorder="1"/>
    <xf numFmtId="0" fontId="1" fillId="12" borderId="10" xfId="0" applyFont="1" applyFill="1" applyBorder="1" applyAlignment="1">
      <alignment horizontal="center"/>
    </xf>
    <xf numFmtId="164" fontId="0" fillId="0" borderId="11" xfId="2" applyNumberFormat="1" applyFont="1" applyBorder="1"/>
    <xf numFmtId="164" fontId="0" fillId="0" borderId="12" xfId="2" applyNumberFormat="1" applyFont="1" applyBorder="1"/>
    <xf numFmtId="164" fontId="0" fillId="0" borderId="13" xfId="2" applyNumberFormat="1" applyFont="1" applyBorder="1"/>
    <xf numFmtId="164" fontId="0" fillId="0" borderId="16" xfId="2" applyNumberFormat="1" applyFont="1" applyBorder="1"/>
    <xf numFmtId="164" fontId="0" fillId="0" borderId="17" xfId="2" applyNumberFormat="1" applyFont="1" applyBorder="1"/>
    <xf numFmtId="0" fontId="1" fillId="0" borderId="10" xfId="0" applyFont="1" applyBorder="1" applyAlignment="1">
      <alignment horizontal="center"/>
    </xf>
    <xf numFmtId="0" fontId="1" fillId="9" borderId="10" xfId="0" applyFont="1" applyFill="1" applyBorder="1" applyAlignment="1">
      <alignment horizontal="center"/>
    </xf>
    <xf numFmtId="0" fontId="0" fillId="0" borderId="0" xfId="0"/>
    <xf numFmtId="0" fontId="30" fillId="13" borderId="24" xfId="0" applyFont="1" applyFill="1" applyBorder="1" applyAlignment="1">
      <alignment horizontal="center" vertical="center" wrapText="1"/>
    </xf>
    <xf numFmtId="17" fontId="29" fillId="0" borderId="24" xfId="0" applyNumberFormat="1" applyFont="1" applyBorder="1" applyAlignment="1">
      <alignment horizontal="right" wrapText="1"/>
    </xf>
    <xf numFmtId="0" fontId="29" fillId="0" borderId="24" xfId="0" applyFont="1" applyBorder="1" applyAlignment="1">
      <alignment horizontal="right" wrapText="1"/>
    </xf>
    <xf numFmtId="17" fontId="29" fillId="14" borderId="24" xfId="0" applyNumberFormat="1" applyFont="1" applyFill="1" applyBorder="1" applyAlignment="1">
      <alignment horizontal="right" wrapText="1"/>
    </xf>
    <xf numFmtId="10" fontId="29" fillId="14" borderId="24" xfId="0" applyNumberFormat="1" applyFont="1" applyFill="1" applyBorder="1" applyAlignment="1">
      <alignment horizontal="right" wrapText="1"/>
    </xf>
    <xf numFmtId="10" fontId="29" fillId="0" borderId="24" xfId="0" applyNumberFormat="1" applyFont="1" applyBorder="1" applyAlignment="1">
      <alignment horizontal="right" wrapText="1"/>
    </xf>
    <xf numFmtId="2" fontId="0" fillId="0" borderId="0" xfId="0" applyNumberFormat="1"/>
    <xf numFmtId="1" fontId="0" fillId="0" borderId="0" xfId="0" applyNumberFormat="1"/>
    <xf numFmtId="1" fontId="29" fillId="0" borderId="24" xfId="0" applyNumberFormat="1" applyFont="1" applyBorder="1" applyAlignment="1">
      <alignment horizontal="right" wrapText="1"/>
    </xf>
    <xf numFmtId="1" fontId="29" fillId="14" borderId="24" xfId="0" applyNumberFormat="1" applyFont="1" applyFill="1" applyBorder="1" applyAlignment="1">
      <alignment horizontal="right" wrapText="1"/>
    </xf>
    <xf numFmtId="0" fontId="1" fillId="0" borderId="0" xfId="0" applyFont="1" applyAlignment="1">
      <alignment horizontal="center"/>
    </xf>
    <xf numFmtId="0" fontId="14" fillId="0" borderId="4" xfId="0" applyFont="1" applyBorder="1" applyAlignment="1">
      <alignment wrapText="1"/>
    </xf>
    <xf numFmtId="0" fontId="1" fillId="0" borderId="1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9" borderId="10" xfId="0" applyFont="1" applyFill="1" applyBorder="1" applyAlignment="1">
      <alignment horizontal="center"/>
    </xf>
    <xf numFmtId="0" fontId="1" fillId="9" borderId="11" xfId="0" applyFont="1" applyFill="1" applyBorder="1" applyAlignment="1">
      <alignment horizontal="center"/>
    </xf>
    <xf numFmtId="0" fontId="1" fillId="9" borderId="12" xfId="0" applyFont="1" applyFill="1" applyBorder="1" applyAlignment="1">
      <alignment horizontal="center"/>
    </xf>
    <xf numFmtId="0" fontId="1" fillId="9" borderId="13" xfId="0" applyFont="1" applyFill="1" applyBorder="1" applyAlignment="1">
      <alignment horizontal="center"/>
    </xf>
    <xf numFmtId="0" fontId="29" fillId="0" borderId="0" xfId="0" applyFont="1" applyAlignment="1">
      <alignment horizontal="center"/>
    </xf>
    <xf numFmtId="0" fontId="0" fillId="0" borderId="0" xfId="0"/>
    <xf numFmtId="0" fontId="22" fillId="0" borderId="2" xfId="0" applyFont="1" applyFill="1" applyBorder="1" applyAlignment="1">
      <alignment horizontal="center"/>
    </xf>
    <xf numFmtId="0" fontId="22" fillId="0" borderId="3" xfId="0" applyFont="1" applyFill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164" fontId="0" fillId="0" borderId="0" xfId="0" applyNumberFormat="1"/>
    <xf numFmtId="164" fontId="0" fillId="0" borderId="10" xfId="0" applyNumberFormat="1" applyBorder="1"/>
    <xf numFmtId="164" fontId="0" fillId="15" borderId="10" xfId="0" applyNumberFormat="1" applyFill="1" applyBorder="1"/>
    <xf numFmtId="0" fontId="1" fillId="15" borderId="10" xfId="0" applyFont="1" applyFill="1" applyBorder="1" applyAlignment="1">
      <alignment horizontal="center"/>
    </xf>
    <xf numFmtId="0" fontId="0" fillId="9" borderId="0" xfId="0" applyFill="1"/>
    <xf numFmtId="10" fontId="0" fillId="0" borderId="0" xfId="0" applyNumberFormat="1"/>
    <xf numFmtId="10" fontId="0" fillId="15" borderId="10" xfId="0" applyNumberFormat="1" applyFill="1" applyBorder="1"/>
    <xf numFmtId="9" fontId="0" fillId="15" borderId="10" xfId="0" applyNumberFormat="1" applyFill="1" applyBorder="1"/>
    <xf numFmtId="9" fontId="0" fillId="15" borderId="10" xfId="2" applyFont="1" applyFill="1" applyBorder="1"/>
    <xf numFmtId="164" fontId="0" fillId="15" borderId="10" xfId="0" applyNumberFormat="1" applyFont="1" applyFill="1" applyBorder="1"/>
    <xf numFmtId="0" fontId="1" fillId="0" borderId="23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39" fontId="0" fillId="0" borderId="0" xfId="0" applyNumberFormat="1"/>
    <xf numFmtId="165" fontId="0" fillId="0" borderId="10" xfId="1" applyNumberFormat="1" applyFont="1" applyBorder="1"/>
    <xf numFmtId="1" fontId="0" fillId="0" borderId="10" xfId="0" applyNumberFormat="1" applyBorder="1"/>
    <xf numFmtId="37" fontId="0" fillId="0" borderId="10" xfId="0" applyNumberFormat="1" applyBorder="1"/>
    <xf numFmtId="39" fontId="0" fillId="0" borderId="10" xfId="0" applyNumberFormat="1" applyBorder="1"/>
    <xf numFmtId="2" fontId="0" fillId="0" borderId="10" xfId="0" applyNumberFormat="1" applyBorder="1"/>
    <xf numFmtId="2" fontId="0" fillId="0" borderId="11" xfId="0" applyNumberFormat="1" applyBorder="1"/>
    <xf numFmtId="2" fontId="0" fillId="0" borderId="12" xfId="0" applyNumberFormat="1" applyBorder="1"/>
    <xf numFmtId="2" fontId="0" fillId="0" borderId="13" xfId="0" applyNumberFormat="1" applyBorder="1"/>
    <xf numFmtId="2" fontId="0" fillId="0" borderId="16" xfId="0" applyNumberFormat="1" applyBorder="1"/>
    <xf numFmtId="2" fontId="0" fillId="0" borderId="0" xfId="0" applyNumberFormat="1" applyBorder="1"/>
    <xf numFmtId="2" fontId="0" fillId="0" borderId="15" xfId="0" applyNumberFormat="1" applyBorder="1"/>
    <xf numFmtId="2" fontId="0" fillId="0" borderId="17" xfId="0" applyNumberFormat="1" applyBorder="1"/>
    <xf numFmtId="2" fontId="0" fillId="0" borderId="18" xfId="0" applyNumberFormat="1" applyBorder="1"/>
    <xf numFmtId="2" fontId="0" fillId="0" borderId="19" xfId="0" applyNumberFormat="1" applyBorder="1"/>
    <xf numFmtId="164" fontId="1" fillId="9" borderId="10" xfId="0" applyNumberFormat="1" applyFont="1" applyFill="1" applyBorder="1"/>
    <xf numFmtId="164" fontId="1" fillId="9" borderId="3" xfId="0" applyNumberFormat="1" applyFont="1" applyFill="1" applyBorder="1"/>
    <xf numFmtId="164" fontId="1" fillId="0" borderId="18" xfId="0" applyNumberFormat="1" applyFont="1" applyBorder="1" applyAlignment="1">
      <alignment horizontal="center"/>
    </xf>
    <xf numFmtId="0" fontId="0" fillId="10" borderId="0" xfId="0" applyFill="1"/>
    <xf numFmtId="2" fontId="0" fillId="9" borderId="0" xfId="0" applyNumberFormat="1" applyFill="1" applyBorder="1"/>
    <xf numFmtId="2" fontId="0" fillId="9" borderId="18" xfId="0" applyNumberFormat="1" applyFill="1" applyBorder="1"/>
    <xf numFmtId="2" fontId="0" fillId="9" borderId="12" xfId="0" applyNumberFormat="1" applyFill="1" applyBorder="1"/>
    <xf numFmtId="2" fontId="0" fillId="10" borderId="0" xfId="0" applyNumberFormat="1" applyFill="1" applyBorder="1"/>
    <xf numFmtId="2" fontId="0" fillId="10" borderId="18" xfId="0" applyNumberFormat="1" applyFill="1" applyBorder="1"/>
    <xf numFmtId="2" fontId="0" fillId="10" borderId="12" xfId="0" applyNumberFormat="1" applyFill="1" applyBorder="1"/>
    <xf numFmtId="164" fontId="1" fillId="15" borderId="10" xfId="0" applyNumberFormat="1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Volume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'Share Price'!$B$4:$B$1328</c:f>
              <c:strCache>
                <c:ptCount val="1325"/>
                <c:pt idx="0">
                  <c:v>1/3/2012</c:v>
                </c:pt>
                <c:pt idx="1">
                  <c:v>1/4/2012</c:v>
                </c:pt>
                <c:pt idx="2">
                  <c:v>1/5/2012</c:v>
                </c:pt>
                <c:pt idx="3">
                  <c:v>1/6/2012</c:v>
                </c:pt>
                <c:pt idx="4">
                  <c:v>1/9/2012</c:v>
                </c:pt>
                <c:pt idx="5">
                  <c:v>1/10/2012</c:v>
                </c:pt>
                <c:pt idx="6">
                  <c:v>1/11/2012</c:v>
                </c:pt>
                <c:pt idx="7">
                  <c:v>1/12/2012</c:v>
                </c:pt>
                <c:pt idx="8">
                  <c:v>01/13/12</c:v>
                </c:pt>
                <c:pt idx="9">
                  <c:v>01/16/12</c:v>
                </c:pt>
                <c:pt idx="10">
                  <c:v>01/17/12</c:v>
                </c:pt>
                <c:pt idx="11">
                  <c:v>01/18/12</c:v>
                </c:pt>
                <c:pt idx="12">
                  <c:v>01/19/12</c:v>
                </c:pt>
                <c:pt idx="13">
                  <c:v>01/20/12</c:v>
                </c:pt>
                <c:pt idx="14">
                  <c:v>01/25/12</c:v>
                </c:pt>
                <c:pt idx="15">
                  <c:v>01/26/12</c:v>
                </c:pt>
                <c:pt idx="16">
                  <c:v>01/27/12</c:v>
                </c:pt>
                <c:pt idx="17">
                  <c:v>01/30/12</c:v>
                </c:pt>
                <c:pt idx="18">
                  <c:v>01/31/12</c:v>
                </c:pt>
                <c:pt idx="19">
                  <c:v>2/2/2012</c:v>
                </c:pt>
                <c:pt idx="20">
                  <c:v>2/3/2012</c:v>
                </c:pt>
                <c:pt idx="21">
                  <c:v>2/8/2012</c:v>
                </c:pt>
                <c:pt idx="22">
                  <c:v>2/9/2012</c:v>
                </c:pt>
                <c:pt idx="23">
                  <c:v>2/10/2012</c:v>
                </c:pt>
                <c:pt idx="24">
                  <c:v>02/13/12</c:v>
                </c:pt>
                <c:pt idx="25">
                  <c:v>02/14/12</c:v>
                </c:pt>
                <c:pt idx="26">
                  <c:v>02/15/12</c:v>
                </c:pt>
                <c:pt idx="27">
                  <c:v>02/16/12</c:v>
                </c:pt>
                <c:pt idx="28">
                  <c:v>02/17/12</c:v>
                </c:pt>
                <c:pt idx="29">
                  <c:v>02/20/12</c:v>
                </c:pt>
                <c:pt idx="30">
                  <c:v>02/21/12</c:v>
                </c:pt>
                <c:pt idx="31">
                  <c:v>02/22/12</c:v>
                </c:pt>
                <c:pt idx="32">
                  <c:v>02/23/12</c:v>
                </c:pt>
                <c:pt idx="33">
                  <c:v>02/24/12</c:v>
                </c:pt>
                <c:pt idx="34">
                  <c:v>02/27/12</c:v>
                </c:pt>
                <c:pt idx="35">
                  <c:v>02/28/12</c:v>
                </c:pt>
                <c:pt idx="36">
                  <c:v>02/29/12</c:v>
                </c:pt>
                <c:pt idx="37">
                  <c:v>3/1/2012</c:v>
                </c:pt>
                <c:pt idx="38">
                  <c:v>3/2/2012</c:v>
                </c:pt>
                <c:pt idx="39">
                  <c:v>3/5/2012</c:v>
                </c:pt>
                <c:pt idx="40">
                  <c:v>3/6/2012</c:v>
                </c:pt>
                <c:pt idx="41">
                  <c:v>3/7/2012</c:v>
                </c:pt>
                <c:pt idx="42">
                  <c:v>3/8/2012</c:v>
                </c:pt>
                <c:pt idx="43">
                  <c:v>3/9/2012</c:v>
                </c:pt>
                <c:pt idx="44">
                  <c:v>3/12/2012</c:v>
                </c:pt>
                <c:pt idx="45">
                  <c:v>03/13/12</c:v>
                </c:pt>
                <c:pt idx="46">
                  <c:v>03/14/12</c:v>
                </c:pt>
                <c:pt idx="47">
                  <c:v>03/15/12</c:v>
                </c:pt>
                <c:pt idx="48">
                  <c:v>03/16/12</c:v>
                </c:pt>
                <c:pt idx="49">
                  <c:v>03/19/12</c:v>
                </c:pt>
                <c:pt idx="50">
                  <c:v>03/20/12</c:v>
                </c:pt>
                <c:pt idx="51">
                  <c:v>03/21/12</c:v>
                </c:pt>
                <c:pt idx="52">
                  <c:v>03/22/12</c:v>
                </c:pt>
                <c:pt idx="53">
                  <c:v>03/23/12</c:v>
                </c:pt>
                <c:pt idx="54">
                  <c:v>03/26/12</c:v>
                </c:pt>
                <c:pt idx="55">
                  <c:v>03/27/12</c:v>
                </c:pt>
                <c:pt idx="56">
                  <c:v>03/28/12</c:v>
                </c:pt>
                <c:pt idx="57">
                  <c:v>03/29/12</c:v>
                </c:pt>
                <c:pt idx="58">
                  <c:v>03/30/12</c:v>
                </c:pt>
                <c:pt idx="59">
                  <c:v>4/2/2012</c:v>
                </c:pt>
                <c:pt idx="60">
                  <c:v>4/3/2012</c:v>
                </c:pt>
                <c:pt idx="61">
                  <c:v>4/4/2012</c:v>
                </c:pt>
                <c:pt idx="62">
                  <c:v>4/5/2012</c:v>
                </c:pt>
                <c:pt idx="63">
                  <c:v>4/6/2012</c:v>
                </c:pt>
                <c:pt idx="64">
                  <c:v>4/9/2012</c:v>
                </c:pt>
                <c:pt idx="65">
                  <c:v>4/10/2012</c:v>
                </c:pt>
                <c:pt idx="66">
                  <c:v>4/12/2012</c:v>
                </c:pt>
                <c:pt idx="67">
                  <c:v>04/13/12</c:v>
                </c:pt>
                <c:pt idx="68">
                  <c:v>04/16/12</c:v>
                </c:pt>
                <c:pt idx="69">
                  <c:v>04/17/12</c:v>
                </c:pt>
                <c:pt idx="70">
                  <c:v>04/18/12</c:v>
                </c:pt>
                <c:pt idx="71">
                  <c:v>04/19/12</c:v>
                </c:pt>
                <c:pt idx="72">
                  <c:v>04/20/12</c:v>
                </c:pt>
                <c:pt idx="73">
                  <c:v>04/23/12</c:v>
                </c:pt>
                <c:pt idx="74">
                  <c:v>04/24/12</c:v>
                </c:pt>
                <c:pt idx="75">
                  <c:v>04/25/12</c:v>
                </c:pt>
                <c:pt idx="76">
                  <c:v>04/26/12</c:v>
                </c:pt>
                <c:pt idx="77">
                  <c:v>04/27/12</c:v>
                </c:pt>
                <c:pt idx="78">
                  <c:v>04/30/12</c:v>
                </c:pt>
                <c:pt idx="79">
                  <c:v>5/2/2012</c:v>
                </c:pt>
                <c:pt idx="80">
                  <c:v>5/3/2012</c:v>
                </c:pt>
                <c:pt idx="81">
                  <c:v>5/4/2012</c:v>
                </c:pt>
                <c:pt idx="82">
                  <c:v>5/7/2012</c:v>
                </c:pt>
                <c:pt idx="83">
                  <c:v>5/8/2012</c:v>
                </c:pt>
                <c:pt idx="84">
                  <c:v>5/9/2012</c:v>
                </c:pt>
                <c:pt idx="85">
                  <c:v>5/10/2012</c:v>
                </c:pt>
                <c:pt idx="86">
                  <c:v>5/11/2012</c:v>
                </c:pt>
                <c:pt idx="87">
                  <c:v>05/14/12</c:v>
                </c:pt>
                <c:pt idx="88">
                  <c:v>05/15/12</c:v>
                </c:pt>
                <c:pt idx="89">
                  <c:v>05/16/12</c:v>
                </c:pt>
                <c:pt idx="90">
                  <c:v>05/17/12</c:v>
                </c:pt>
                <c:pt idx="91">
                  <c:v>05/18/12</c:v>
                </c:pt>
                <c:pt idx="92">
                  <c:v>05/21/12</c:v>
                </c:pt>
                <c:pt idx="93">
                  <c:v>05/22/12</c:v>
                </c:pt>
                <c:pt idx="94">
                  <c:v>05/23/12</c:v>
                </c:pt>
                <c:pt idx="95">
                  <c:v>05/24/12</c:v>
                </c:pt>
                <c:pt idx="96">
                  <c:v>05/25/12</c:v>
                </c:pt>
                <c:pt idx="97">
                  <c:v>05/28/12</c:v>
                </c:pt>
                <c:pt idx="98">
                  <c:v>05/29/12</c:v>
                </c:pt>
                <c:pt idx="99">
                  <c:v>05/30/12</c:v>
                </c:pt>
                <c:pt idx="100">
                  <c:v>05/31/12</c:v>
                </c:pt>
                <c:pt idx="101">
                  <c:v>6/1/2012</c:v>
                </c:pt>
                <c:pt idx="102">
                  <c:v>6/4/2012</c:v>
                </c:pt>
                <c:pt idx="103">
                  <c:v>6/5/2012</c:v>
                </c:pt>
                <c:pt idx="104">
                  <c:v>6/6/2012</c:v>
                </c:pt>
                <c:pt idx="105">
                  <c:v>6/7/2012</c:v>
                </c:pt>
                <c:pt idx="106">
                  <c:v>6/8/2012</c:v>
                </c:pt>
                <c:pt idx="107">
                  <c:v>6/11/2012</c:v>
                </c:pt>
                <c:pt idx="108">
                  <c:v>6/12/2012</c:v>
                </c:pt>
                <c:pt idx="109">
                  <c:v>06/13/12</c:v>
                </c:pt>
                <c:pt idx="110">
                  <c:v>06/14/12</c:v>
                </c:pt>
                <c:pt idx="111">
                  <c:v>06/15/12</c:v>
                </c:pt>
                <c:pt idx="112">
                  <c:v>06/18/12</c:v>
                </c:pt>
                <c:pt idx="113">
                  <c:v>06/19/12</c:v>
                </c:pt>
                <c:pt idx="114">
                  <c:v>06/20/12</c:v>
                </c:pt>
                <c:pt idx="115">
                  <c:v>06/21/12</c:v>
                </c:pt>
                <c:pt idx="116">
                  <c:v>06/22/12</c:v>
                </c:pt>
                <c:pt idx="117">
                  <c:v>06/25/12</c:v>
                </c:pt>
                <c:pt idx="118">
                  <c:v>06/26/12</c:v>
                </c:pt>
                <c:pt idx="119">
                  <c:v>06/27/12</c:v>
                </c:pt>
                <c:pt idx="120">
                  <c:v>06/28/12</c:v>
                </c:pt>
                <c:pt idx="121">
                  <c:v>06/29/12</c:v>
                </c:pt>
                <c:pt idx="122">
                  <c:v>7/2/2012</c:v>
                </c:pt>
                <c:pt idx="123">
                  <c:v>7/3/2012</c:v>
                </c:pt>
                <c:pt idx="124">
                  <c:v>7/4/2012</c:v>
                </c:pt>
                <c:pt idx="125">
                  <c:v>7/5/2012</c:v>
                </c:pt>
                <c:pt idx="126">
                  <c:v>7/6/2012</c:v>
                </c:pt>
                <c:pt idx="127">
                  <c:v>7/9/2012</c:v>
                </c:pt>
                <c:pt idx="128">
                  <c:v>7/10/2012</c:v>
                </c:pt>
                <c:pt idx="129">
                  <c:v>7/11/2012</c:v>
                </c:pt>
                <c:pt idx="130">
                  <c:v>7/12/2012</c:v>
                </c:pt>
                <c:pt idx="131">
                  <c:v>07/13/12</c:v>
                </c:pt>
                <c:pt idx="132">
                  <c:v>07/16/12</c:v>
                </c:pt>
                <c:pt idx="133">
                  <c:v>07/17/12</c:v>
                </c:pt>
                <c:pt idx="134">
                  <c:v>07/18/12</c:v>
                </c:pt>
                <c:pt idx="135">
                  <c:v>07/19/12</c:v>
                </c:pt>
                <c:pt idx="136">
                  <c:v>07/20/12</c:v>
                </c:pt>
                <c:pt idx="137">
                  <c:v>07/23/12</c:v>
                </c:pt>
                <c:pt idx="138">
                  <c:v>07/24/12</c:v>
                </c:pt>
                <c:pt idx="139">
                  <c:v>07/25/12</c:v>
                </c:pt>
                <c:pt idx="140">
                  <c:v>07/26/12</c:v>
                </c:pt>
                <c:pt idx="141">
                  <c:v>07/27/12</c:v>
                </c:pt>
                <c:pt idx="142">
                  <c:v>07/30/12</c:v>
                </c:pt>
                <c:pt idx="143">
                  <c:v>07/31/12</c:v>
                </c:pt>
                <c:pt idx="144">
                  <c:v>8/1/2012</c:v>
                </c:pt>
                <c:pt idx="145">
                  <c:v>8/2/2012</c:v>
                </c:pt>
                <c:pt idx="146">
                  <c:v>8/3/2012</c:v>
                </c:pt>
                <c:pt idx="147">
                  <c:v>8/6/2012</c:v>
                </c:pt>
                <c:pt idx="148">
                  <c:v>8/7/2012</c:v>
                </c:pt>
                <c:pt idx="149">
                  <c:v>8/8/2012</c:v>
                </c:pt>
                <c:pt idx="150">
                  <c:v>8/9/2012</c:v>
                </c:pt>
                <c:pt idx="151">
                  <c:v>8/10/2012</c:v>
                </c:pt>
                <c:pt idx="152">
                  <c:v>08/13/12</c:v>
                </c:pt>
                <c:pt idx="153">
                  <c:v>08/14/12</c:v>
                </c:pt>
                <c:pt idx="154">
                  <c:v>08/15/12</c:v>
                </c:pt>
                <c:pt idx="155">
                  <c:v>08/16/12</c:v>
                </c:pt>
                <c:pt idx="156">
                  <c:v>08/17/12</c:v>
                </c:pt>
                <c:pt idx="157">
                  <c:v>08/22/12</c:v>
                </c:pt>
                <c:pt idx="158">
                  <c:v>08/23/12</c:v>
                </c:pt>
                <c:pt idx="159">
                  <c:v>08/24/12</c:v>
                </c:pt>
                <c:pt idx="160">
                  <c:v>08/27/12</c:v>
                </c:pt>
                <c:pt idx="161">
                  <c:v>08/28/12</c:v>
                </c:pt>
                <c:pt idx="162">
                  <c:v>08/29/12</c:v>
                </c:pt>
                <c:pt idx="163">
                  <c:v>08/30/12</c:v>
                </c:pt>
                <c:pt idx="164">
                  <c:v>9/3/2012</c:v>
                </c:pt>
                <c:pt idx="165">
                  <c:v>9/4/2012</c:v>
                </c:pt>
                <c:pt idx="166">
                  <c:v>9/5/2012</c:v>
                </c:pt>
                <c:pt idx="167">
                  <c:v>9/6/2012</c:v>
                </c:pt>
                <c:pt idx="168">
                  <c:v>9/7/2012</c:v>
                </c:pt>
                <c:pt idx="169">
                  <c:v>9/10/2012</c:v>
                </c:pt>
                <c:pt idx="170">
                  <c:v>9/11/2012</c:v>
                </c:pt>
                <c:pt idx="171">
                  <c:v>9/12/2012</c:v>
                </c:pt>
                <c:pt idx="172">
                  <c:v>09/13/12</c:v>
                </c:pt>
                <c:pt idx="173">
                  <c:v>09/14/12</c:v>
                </c:pt>
                <c:pt idx="174">
                  <c:v>09/18/12</c:v>
                </c:pt>
                <c:pt idx="175">
                  <c:v>09/19/12</c:v>
                </c:pt>
                <c:pt idx="176">
                  <c:v>09/20/12</c:v>
                </c:pt>
                <c:pt idx="177">
                  <c:v>09/21/12</c:v>
                </c:pt>
                <c:pt idx="178">
                  <c:v>09/24/12</c:v>
                </c:pt>
                <c:pt idx="179">
                  <c:v>09/25/12</c:v>
                </c:pt>
                <c:pt idx="180">
                  <c:v>09/26/12</c:v>
                </c:pt>
                <c:pt idx="181">
                  <c:v>09/27/12</c:v>
                </c:pt>
                <c:pt idx="182">
                  <c:v>09/28/12</c:v>
                </c:pt>
                <c:pt idx="183">
                  <c:v>10/1/2012</c:v>
                </c:pt>
                <c:pt idx="184">
                  <c:v>10/2/2012</c:v>
                </c:pt>
                <c:pt idx="185">
                  <c:v>10/3/2012</c:v>
                </c:pt>
                <c:pt idx="186">
                  <c:v>10/4/2012</c:v>
                </c:pt>
                <c:pt idx="187">
                  <c:v>10/5/2012</c:v>
                </c:pt>
                <c:pt idx="188">
                  <c:v>10/8/2012</c:v>
                </c:pt>
                <c:pt idx="189">
                  <c:v>10/9/2012</c:v>
                </c:pt>
                <c:pt idx="190">
                  <c:v>10/10/2012</c:v>
                </c:pt>
                <c:pt idx="191">
                  <c:v>10/11/2012</c:v>
                </c:pt>
                <c:pt idx="192">
                  <c:v>10/12/2012</c:v>
                </c:pt>
                <c:pt idx="193">
                  <c:v>10/15/12</c:v>
                </c:pt>
                <c:pt idx="194">
                  <c:v>10/16/12</c:v>
                </c:pt>
                <c:pt idx="195">
                  <c:v>10/17/12</c:v>
                </c:pt>
                <c:pt idx="196">
                  <c:v>10/18/12</c:v>
                </c:pt>
                <c:pt idx="197">
                  <c:v>10/19/12</c:v>
                </c:pt>
                <c:pt idx="198">
                  <c:v>10/22/12</c:v>
                </c:pt>
                <c:pt idx="199">
                  <c:v>10/23/12</c:v>
                </c:pt>
                <c:pt idx="200">
                  <c:v>10/24/12</c:v>
                </c:pt>
                <c:pt idx="201">
                  <c:v>10/25/12</c:v>
                </c:pt>
                <c:pt idx="202">
                  <c:v>10/29/12</c:v>
                </c:pt>
                <c:pt idx="203">
                  <c:v>10/30/12</c:v>
                </c:pt>
                <c:pt idx="204">
                  <c:v>10/31/12</c:v>
                </c:pt>
                <c:pt idx="205">
                  <c:v>11/1/2012</c:v>
                </c:pt>
                <c:pt idx="206">
                  <c:v>11/2/2012</c:v>
                </c:pt>
                <c:pt idx="207">
                  <c:v>11/5/2012</c:v>
                </c:pt>
                <c:pt idx="208">
                  <c:v>11/6/2012</c:v>
                </c:pt>
                <c:pt idx="209">
                  <c:v>11/7/2012</c:v>
                </c:pt>
                <c:pt idx="210">
                  <c:v>11/8/2012</c:v>
                </c:pt>
                <c:pt idx="211">
                  <c:v>11/9/2012</c:v>
                </c:pt>
                <c:pt idx="212">
                  <c:v>11/12/2012</c:v>
                </c:pt>
                <c:pt idx="213">
                  <c:v>11/14/12</c:v>
                </c:pt>
                <c:pt idx="214">
                  <c:v>11/16/12</c:v>
                </c:pt>
                <c:pt idx="215">
                  <c:v>11/19/12</c:v>
                </c:pt>
                <c:pt idx="216">
                  <c:v>11/20/12</c:v>
                </c:pt>
                <c:pt idx="217">
                  <c:v>11/21/12</c:v>
                </c:pt>
                <c:pt idx="218">
                  <c:v>11/22/12</c:v>
                </c:pt>
                <c:pt idx="219">
                  <c:v>11/23/12</c:v>
                </c:pt>
                <c:pt idx="220">
                  <c:v>11/26/12</c:v>
                </c:pt>
                <c:pt idx="221">
                  <c:v>11/27/12</c:v>
                </c:pt>
                <c:pt idx="222">
                  <c:v>11/28/12</c:v>
                </c:pt>
                <c:pt idx="223">
                  <c:v>11/29/12</c:v>
                </c:pt>
                <c:pt idx="224">
                  <c:v>11/30/12</c:v>
                </c:pt>
                <c:pt idx="225">
                  <c:v>12/3/2012</c:v>
                </c:pt>
                <c:pt idx="226">
                  <c:v>12/4/2012</c:v>
                </c:pt>
                <c:pt idx="227">
                  <c:v>12/5/2012</c:v>
                </c:pt>
                <c:pt idx="228">
                  <c:v>12/6/2012</c:v>
                </c:pt>
                <c:pt idx="229">
                  <c:v>12/7/2012</c:v>
                </c:pt>
                <c:pt idx="230">
                  <c:v>12/10/2012</c:v>
                </c:pt>
                <c:pt idx="231">
                  <c:v>12/11/2012</c:v>
                </c:pt>
                <c:pt idx="232">
                  <c:v>12/12/2012</c:v>
                </c:pt>
                <c:pt idx="233">
                  <c:v>12/13/12</c:v>
                </c:pt>
                <c:pt idx="234">
                  <c:v>12/14/12</c:v>
                </c:pt>
                <c:pt idx="235">
                  <c:v>12/17/12</c:v>
                </c:pt>
                <c:pt idx="236">
                  <c:v>12/18/12</c:v>
                </c:pt>
                <c:pt idx="237">
                  <c:v>12/19/12</c:v>
                </c:pt>
                <c:pt idx="238">
                  <c:v>12/20/12</c:v>
                </c:pt>
                <c:pt idx="239">
                  <c:v>12/21/12</c:v>
                </c:pt>
                <c:pt idx="240">
                  <c:v>12/24/12</c:v>
                </c:pt>
                <c:pt idx="241">
                  <c:v>12/26/12</c:v>
                </c:pt>
                <c:pt idx="242">
                  <c:v>12/27/12</c:v>
                </c:pt>
                <c:pt idx="243">
                  <c:v>12/28/12</c:v>
                </c:pt>
                <c:pt idx="244">
                  <c:v>12/31/12</c:v>
                </c:pt>
                <c:pt idx="245">
                  <c:v>1/2/2013</c:v>
                </c:pt>
                <c:pt idx="246">
                  <c:v>1/3/2013</c:v>
                </c:pt>
                <c:pt idx="247">
                  <c:v>1/4/2013</c:v>
                </c:pt>
                <c:pt idx="248">
                  <c:v>1/7/2013</c:v>
                </c:pt>
                <c:pt idx="249">
                  <c:v>1/8/2013</c:v>
                </c:pt>
                <c:pt idx="250">
                  <c:v>1/9/2013</c:v>
                </c:pt>
                <c:pt idx="251">
                  <c:v>1/10/2013</c:v>
                </c:pt>
                <c:pt idx="252">
                  <c:v>1/11/2013</c:v>
                </c:pt>
                <c:pt idx="253">
                  <c:v>01/14/13</c:v>
                </c:pt>
                <c:pt idx="254">
                  <c:v>01/15/13</c:v>
                </c:pt>
                <c:pt idx="255">
                  <c:v>01/16/13</c:v>
                </c:pt>
                <c:pt idx="256">
                  <c:v>01/17/13</c:v>
                </c:pt>
                <c:pt idx="257">
                  <c:v>01/18/13</c:v>
                </c:pt>
                <c:pt idx="258">
                  <c:v>01/21/13</c:v>
                </c:pt>
                <c:pt idx="259">
                  <c:v>01/22/13</c:v>
                </c:pt>
                <c:pt idx="260">
                  <c:v>01/23/13</c:v>
                </c:pt>
                <c:pt idx="261">
                  <c:v>01/25/13</c:v>
                </c:pt>
                <c:pt idx="262">
                  <c:v>01/29/13</c:v>
                </c:pt>
                <c:pt idx="263">
                  <c:v>01/30/13</c:v>
                </c:pt>
                <c:pt idx="264">
                  <c:v>01/31/13</c:v>
                </c:pt>
                <c:pt idx="265">
                  <c:v>2/4/2013</c:v>
                </c:pt>
                <c:pt idx="266">
                  <c:v>2/5/2013</c:v>
                </c:pt>
                <c:pt idx="267">
                  <c:v>2/6/2013</c:v>
                </c:pt>
                <c:pt idx="268">
                  <c:v>2/7/2013</c:v>
                </c:pt>
                <c:pt idx="269">
                  <c:v>2/8/2013</c:v>
                </c:pt>
                <c:pt idx="270">
                  <c:v>02/13/13</c:v>
                </c:pt>
                <c:pt idx="271">
                  <c:v>02/14/13</c:v>
                </c:pt>
                <c:pt idx="272">
                  <c:v>02/15/13</c:v>
                </c:pt>
                <c:pt idx="273">
                  <c:v>02/18/13</c:v>
                </c:pt>
                <c:pt idx="274">
                  <c:v>02/19/13</c:v>
                </c:pt>
                <c:pt idx="275">
                  <c:v>02/20/13</c:v>
                </c:pt>
                <c:pt idx="276">
                  <c:v>02/21/13</c:v>
                </c:pt>
                <c:pt idx="277">
                  <c:v>02/22/13</c:v>
                </c:pt>
                <c:pt idx="278">
                  <c:v>02/25/13</c:v>
                </c:pt>
                <c:pt idx="279">
                  <c:v>02/26/13</c:v>
                </c:pt>
                <c:pt idx="280">
                  <c:v>02/27/13</c:v>
                </c:pt>
                <c:pt idx="281">
                  <c:v>02/28/13</c:v>
                </c:pt>
                <c:pt idx="282">
                  <c:v>3/1/2013</c:v>
                </c:pt>
                <c:pt idx="283">
                  <c:v>3/4/2013</c:v>
                </c:pt>
                <c:pt idx="284">
                  <c:v>3/5/2013</c:v>
                </c:pt>
                <c:pt idx="285">
                  <c:v>3/6/2013</c:v>
                </c:pt>
                <c:pt idx="286">
                  <c:v>3/7/2013</c:v>
                </c:pt>
                <c:pt idx="287">
                  <c:v>3/8/2013</c:v>
                </c:pt>
                <c:pt idx="288">
                  <c:v>3/11/2013</c:v>
                </c:pt>
                <c:pt idx="289">
                  <c:v>3/12/2013</c:v>
                </c:pt>
                <c:pt idx="290">
                  <c:v>03/13/13</c:v>
                </c:pt>
                <c:pt idx="291">
                  <c:v>03/14/13</c:v>
                </c:pt>
                <c:pt idx="292">
                  <c:v>03/15/13</c:v>
                </c:pt>
                <c:pt idx="293">
                  <c:v>03/18/13</c:v>
                </c:pt>
                <c:pt idx="294">
                  <c:v>03/19/13</c:v>
                </c:pt>
                <c:pt idx="295">
                  <c:v>03/20/13</c:v>
                </c:pt>
                <c:pt idx="296">
                  <c:v>03/21/13</c:v>
                </c:pt>
                <c:pt idx="297">
                  <c:v>03/22/13</c:v>
                </c:pt>
                <c:pt idx="298">
                  <c:v>03/25/13</c:v>
                </c:pt>
                <c:pt idx="299">
                  <c:v>03/26/13</c:v>
                </c:pt>
                <c:pt idx="300">
                  <c:v>03/27/13</c:v>
                </c:pt>
                <c:pt idx="301">
                  <c:v>03/28/13</c:v>
                </c:pt>
                <c:pt idx="302">
                  <c:v>03/29/13</c:v>
                </c:pt>
                <c:pt idx="303">
                  <c:v>4/1/2013</c:v>
                </c:pt>
                <c:pt idx="304">
                  <c:v>4/2/2013</c:v>
                </c:pt>
                <c:pt idx="305">
                  <c:v>4/3/2013</c:v>
                </c:pt>
                <c:pt idx="306">
                  <c:v>4/4/2013</c:v>
                </c:pt>
                <c:pt idx="307">
                  <c:v>4/5/2013</c:v>
                </c:pt>
                <c:pt idx="308">
                  <c:v>4/8/2013</c:v>
                </c:pt>
                <c:pt idx="309">
                  <c:v>4/9/2013</c:v>
                </c:pt>
                <c:pt idx="310">
                  <c:v>4/10/2013</c:v>
                </c:pt>
                <c:pt idx="311">
                  <c:v>4/11/2013</c:v>
                </c:pt>
                <c:pt idx="312">
                  <c:v>4/12/2013</c:v>
                </c:pt>
                <c:pt idx="313">
                  <c:v>04/15/13</c:v>
                </c:pt>
                <c:pt idx="314">
                  <c:v>04/16/13</c:v>
                </c:pt>
                <c:pt idx="315">
                  <c:v>04/17/13</c:v>
                </c:pt>
                <c:pt idx="316">
                  <c:v>04/18/13</c:v>
                </c:pt>
                <c:pt idx="317">
                  <c:v>04/19/13</c:v>
                </c:pt>
                <c:pt idx="318">
                  <c:v>04/22/13</c:v>
                </c:pt>
                <c:pt idx="319">
                  <c:v>04/23/13</c:v>
                </c:pt>
                <c:pt idx="320">
                  <c:v>04/24/13</c:v>
                </c:pt>
                <c:pt idx="321">
                  <c:v>04/25/13</c:v>
                </c:pt>
                <c:pt idx="322">
                  <c:v>04/26/13</c:v>
                </c:pt>
                <c:pt idx="323">
                  <c:v>04/29/13</c:v>
                </c:pt>
                <c:pt idx="324">
                  <c:v>04/30/13</c:v>
                </c:pt>
                <c:pt idx="325">
                  <c:v>5/2/2013</c:v>
                </c:pt>
                <c:pt idx="326">
                  <c:v>5/3/2013</c:v>
                </c:pt>
                <c:pt idx="327">
                  <c:v>5/6/2013</c:v>
                </c:pt>
                <c:pt idx="328">
                  <c:v>5/7/2013</c:v>
                </c:pt>
                <c:pt idx="329">
                  <c:v>5/8/2013</c:v>
                </c:pt>
                <c:pt idx="330">
                  <c:v>5/9/2013</c:v>
                </c:pt>
                <c:pt idx="331">
                  <c:v>5/10/2013</c:v>
                </c:pt>
                <c:pt idx="332">
                  <c:v>05/13/13</c:v>
                </c:pt>
                <c:pt idx="333">
                  <c:v>05/14/13</c:v>
                </c:pt>
                <c:pt idx="334">
                  <c:v>05/15/13</c:v>
                </c:pt>
                <c:pt idx="335">
                  <c:v>05/16/13</c:v>
                </c:pt>
                <c:pt idx="336">
                  <c:v>05/17/13</c:v>
                </c:pt>
                <c:pt idx="337">
                  <c:v>05/20/13</c:v>
                </c:pt>
                <c:pt idx="338">
                  <c:v>05/21/13</c:v>
                </c:pt>
                <c:pt idx="339">
                  <c:v>05/22/13</c:v>
                </c:pt>
                <c:pt idx="340">
                  <c:v>05/23/13</c:v>
                </c:pt>
                <c:pt idx="341">
                  <c:v>05/27/13</c:v>
                </c:pt>
                <c:pt idx="342">
                  <c:v>05/28/13</c:v>
                </c:pt>
                <c:pt idx="343">
                  <c:v>05/29/13</c:v>
                </c:pt>
                <c:pt idx="344">
                  <c:v>05/30/13</c:v>
                </c:pt>
                <c:pt idx="345">
                  <c:v>05/31/13</c:v>
                </c:pt>
                <c:pt idx="346">
                  <c:v>6/3/2013</c:v>
                </c:pt>
                <c:pt idx="347">
                  <c:v>6/4/2013</c:v>
                </c:pt>
                <c:pt idx="348">
                  <c:v>6/5/2013</c:v>
                </c:pt>
                <c:pt idx="349">
                  <c:v>6/6/2013</c:v>
                </c:pt>
                <c:pt idx="350">
                  <c:v>6/7/2013</c:v>
                </c:pt>
                <c:pt idx="351">
                  <c:v>6/10/2013</c:v>
                </c:pt>
                <c:pt idx="352">
                  <c:v>6/11/2013</c:v>
                </c:pt>
                <c:pt idx="353">
                  <c:v>6/12/2013</c:v>
                </c:pt>
                <c:pt idx="354">
                  <c:v>06/13/13</c:v>
                </c:pt>
                <c:pt idx="355">
                  <c:v>06/14/13</c:v>
                </c:pt>
                <c:pt idx="356">
                  <c:v>06/17/13</c:v>
                </c:pt>
                <c:pt idx="357">
                  <c:v>06/18/13</c:v>
                </c:pt>
                <c:pt idx="358">
                  <c:v>06/19/13</c:v>
                </c:pt>
                <c:pt idx="359">
                  <c:v>06/20/13</c:v>
                </c:pt>
                <c:pt idx="360">
                  <c:v>06/21/13</c:v>
                </c:pt>
                <c:pt idx="361">
                  <c:v>06/24/13</c:v>
                </c:pt>
                <c:pt idx="362">
                  <c:v>06/25/13</c:v>
                </c:pt>
                <c:pt idx="363">
                  <c:v>06/26/13</c:v>
                </c:pt>
                <c:pt idx="364">
                  <c:v>06/27/13</c:v>
                </c:pt>
                <c:pt idx="365">
                  <c:v>06/28/13</c:v>
                </c:pt>
                <c:pt idx="366">
                  <c:v>7/1/2013</c:v>
                </c:pt>
                <c:pt idx="367">
                  <c:v>7/2/2013</c:v>
                </c:pt>
                <c:pt idx="368">
                  <c:v>7/3/2013</c:v>
                </c:pt>
                <c:pt idx="369">
                  <c:v>7/4/2013</c:v>
                </c:pt>
                <c:pt idx="370">
                  <c:v>7/5/2013</c:v>
                </c:pt>
                <c:pt idx="371">
                  <c:v>7/8/2013</c:v>
                </c:pt>
                <c:pt idx="372">
                  <c:v>7/9/2013</c:v>
                </c:pt>
                <c:pt idx="373">
                  <c:v>7/10/2013</c:v>
                </c:pt>
                <c:pt idx="374">
                  <c:v>7/11/2013</c:v>
                </c:pt>
                <c:pt idx="375">
                  <c:v>7/12/2013</c:v>
                </c:pt>
                <c:pt idx="376">
                  <c:v>07/15/13</c:v>
                </c:pt>
                <c:pt idx="377">
                  <c:v>07/16/13</c:v>
                </c:pt>
                <c:pt idx="378">
                  <c:v>07/17/13</c:v>
                </c:pt>
                <c:pt idx="379">
                  <c:v>07/18/13</c:v>
                </c:pt>
                <c:pt idx="380">
                  <c:v>07/19/13</c:v>
                </c:pt>
                <c:pt idx="381">
                  <c:v>07/22/13</c:v>
                </c:pt>
                <c:pt idx="382">
                  <c:v>07/23/13</c:v>
                </c:pt>
                <c:pt idx="383">
                  <c:v>07/24/13</c:v>
                </c:pt>
                <c:pt idx="384">
                  <c:v>07/25/13</c:v>
                </c:pt>
                <c:pt idx="385">
                  <c:v>07/26/13</c:v>
                </c:pt>
                <c:pt idx="386">
                  <c:v>07/29/13</c:v>
                </c:pt>
                <c:pt idx="387">
                  <c:v>07/30/13</c:v>
                </c:pt>
                <c:pt idx="388">
                  <c:v>07/31/13</c:v>
                </c:pt>
                <c:pt idx="389">
                  <c:v>8/1/2013</c:v>
                </c:pt>
                <c:pt idx="390">
                  <c:v>8/2/2013</c:v>
                </c:pt>
                <c:pt idx="391">
                  <c:v>8/5/2013</c:v>
                </c:pt>
                <c:pt idx="392">
                  <c:v>8/6/2013</c:v>
                </c:pt>
                <c:pt idx="393">
                  <c:v>8/7/2013</c:v>
                </c:pt>
                <c:pt idx="394">
                  <c:v>8/12/2013</c:v>
                </c:pt>
                <c:pt idx="395">
                  <c:v>08/13/13</c:v>
                </c:pt>
                <c:pt idx="396">
                  <c:v>08/14/13</c:v>
                </c:pt>
                <c:pt idx="397">
                  <c:v>08/15/13</c:v>
                </c:pt>
                <c:pt idx="398">
                  <c:v>08/16/13</c:v>
                </c:pt>
                <c:pt idx="399">
                  <c:v>08/19/13</c:v>
                </c:pt>
                <c:pt idx="400">
                  <c:v>08/20/13</c:v>
                </c:pt>
                <c:pt idx="401">
                  <c:v>08/21/13</c:v>
                </c:pt>
                <c:pt idx="402">
                  <c:v>08/22/13</c:v>
                </c:pt>
                <c:pt idx="403">
                  <c:v>08/23/13</c:v>
                </c:pt>
                <c:pt idx="404">
                  <c:v>08/26/13</c:v>
                </c:pt>
                <c:pt idx="405">
                  <c:v>08/27/13</c:v>
                </c:pt>
                <c:pt idx="406">
                  <c:v>08/28/13</c:v>
                </c:pt>
                <c:pt idx="407">
                  <c:v>08/29/13</c:v>
                </c:pt>
                <c:pt idx="408">
                  <c:v>08/30/13</c:v>
                </c:pt>
                <c:pt idx="409">
                  <c:v>9/2/2013</c:v>
                </c:pt>
                <c:pt idx="410">
                  <c:v>9/3/2013</c:v>
                </c:pt>
                <c:pt idx="411">
                  <c:v>9/4/2013</c:v>
                </c:pt>
                <c:pt idx="412">
                  <c:v>9/5/2013</c:v>
                </c:pt>
                <c:pt idx="413">
                  <c:v>9/6/2013</c:v>
                </c:pt>
                <c:pt idx="414">
                  <c:v>9/9/2013</c:v>
                </c:pt>
                <c:pt idx="415">
                  <c:v>9/10/2013</c:v>
                </c:pt>
                <c:pt idx="416">
                  <c:v>9/11/2013</c:v>
                </c:pt>
                <c:pt idx="417">
                  <c:v>9/12/2013</c:v>
                </c:pt>
                <c:pt idx="418">
                  <c:v>09/13/13</c:v>
                </c:pt>
                <c:pt idx="419">
                  <c:v>09/17/13</c:v>
                </c:pt>
                <c:pt idx="420">
                  <c:v>09/18/13</c:v>
                </c:pt>
                <c:pt idx="421">
                  <c:v>09/19/13</c:v>
                </c:pt>
                <c:pt idx="422">
                  <c:v>09/20/13</c:v>
                </c:pt>
                <c:pt idx="423">
                  <c:v>09/23/13</c:v>
                </c:pt>
                <c:pt idx="424">
                  <c:v>09/24/13</c:v>
                </c:pt>
                <c:pt idx="425">
                  <c:v>09/25/13</c:v>
                </c:pt>
                <c:pt idx="426">
                  <c:v>09/26/13</c:v>
                </c:pt>
                <c:pt idx="427">
                  <c:v>09/27/13</c:v>
                </c:pt>
                <c:pt idx="428">
                  <c:v>09/30/13</c:v>
                </c:pt>
                <c:pt idx="429">
                  <c:v>10/1/2013</c:v>
                </c:pt>
                <c:pt idx="430">
                  <c:v>10/2/2013</c:v>
                </c:pt>
                <c:pt idx="431">
                  <c:v>10/3/2013</c:v>
                </c:pt>
                <c:pt idx="432">
                  <c:v>10/4/2013</c:v>
                </c:pt>
                <c:pt idx="433">
                  <c:v>10/7/2013</c:v>
                </c:pt>
                <c:pt idx="434">
                  <c:v>10/8/2013</c:v>
                </c:pt>
                <c:pt idx="435">
                  <c:v>10/9/2013</c:v>
                </c:pt>
                <c:pt idx="436">
                  <c:v>10/10/2013</c:v>
                </c:pt>
                <c:pt idx="437">
                  <c:v>10/11/2013</c:v>
                </c:pt>
                <c:pt idx="438">
                  <c:v>10/14/13</c:v>
                </c:pt>
                <c:pt idx="439">
                  <c:v>10/16/13</c:v>
                </c:pt>
                <c:pt idx="440">
                  <c:v>10/17/13</c:v>
                </c:pt>
                <c:pt idx="441">
                  <c:v>10/18/13</c:v>
                </c:pt>
                <c:pt idx="442">
                  <c:v>10/21/13</c:v>
                </c:pt>
                <c:pt idx="443">
                  <c:v>10/22/13</c:v>
                </c:pt>
                <c:pt idx="444">
                  <c:v>10/23/13</c:v>
                </c:pt>
                <c:pt idx="445">
                  <c:v>10/24/13</c:v>
                </c:pt>
                <c:pt idx="446">
                  <c:v>10/25/13</c:v>
                </c:pt>
                <c:pt idx="447">
                  <c:v>10/28/13</c:v>
                </c:pt>
                <c:pt idx="448">
                  <c:v>10/29/13</c:v>
                </c:pt>
                <c:pt idx="449">
                  <c:v>10/30/13</c:v>
                </c:pt>
                <c:pt idx="450">
                  <c:v>10/31/13</c:v>
                </c:pt>
                <c:pt idx="451">
                  <c:v>11/1/2013</c:v>
                </c:pt>
                <c:pt idx="452">
                  <c:v>11/4/2013</c:v>
                </c:pt>
                <c:pt idx="453">
                  <c:v>11/6/2013</c:v>
                </c:pt>
                <c:pt idx="454">
                  <c:v>11/7/2013</c:v>
                </c:pt>
                <c:pt idx="455">
                  <c:v>11/8/2013</c:v>
                </c:pt>
                <c:pt idx="456">
                  <c:v>11/11/2013</c:v>
                </c:pt>
                <c:pt idx="457">
                  <c:v>11/12/2013</c:v>
                </c:pt>
                <c:pt idx="458">
                  <c:v>11/13/13</c:v>
                </c:pt>
                <c:pt idx="459">
                  <c:v>11/14/13</c:v>
                </c:pt>
                <c:pt idx="460">
                  <c:v>11/15/13</c:v>
                </c:pt>
                <c:pt idx="461">
                  <c:v>11/18/13</c:v>
                </c:pt>
                <c:pt idx="462">
                  <c:v>11/19/13</c:v>
                </c:pt>
                <c:pt idx="463">
                  <c:v>11/20/13</c:v>
                </c:pt>
                <c:pt idx="464">
                  <c:v>11/21/13</c:v>
                </c:pt>
                <c:pt idx="465">
                  <c:v>11/22/13</c:v>
                </c:pt>
                <c:pt idx="466">
                  <c:v>11/25/13</c:v>
                </c:pt>
                <c:pt idx="467">
                  <c:v>11/26/13</c:v>
                </c:pt>
                <c:pt idx="468">
                  <c:v>11/27/13</c:v>
                </c:pt>
                <c:pt idx="469">
                  <c:v>11/28/13</c:v>
                </c:pt>
                <c:pt idx="470">
                  <c:v>11/29/13</c:v>
                </c:pt>
                <c:pt idx="471">
                  <c:v>12/2/2013</c:v>
                </c:pt>
                <c:pt idx="472">
                  <c:v>12/3/2013</c:v>
                </c:pt>
                <c:pt idx="473">
                  <c:v>12/4/2013</c:v>
                </c:pt>
                <c:pt idx="474">
                  <c:v>12/5/2013</c:v>
                </c:pt>
                <c:pt idx="475">
                  <c:v>12/6/2013</c:v>
                </c:pt>
                <c:pt idx="476">
                  <c:v>12/9/2013</c:v>
                </c:pt>
                <c:pt idx="477">
                  <c:v>12/10/2013</c:v>
                </c:pt>
                <c:pt idx="478">
                  <c:v>12/11/2013</c:v>
                </c:pt>
                <c:pt idx="479">
                  <c:v>12/12/2013</c:v>
                </c:pt>
                <c:pt idx="480">
                  <c:v>12/13/13</c:v>
                </c:pt>
                <c:pt idx="481">
                  <c:v>12/16/13</c:v>
                </c:pt>
                <c:pt idx="482">
                  <c:v>12/17/13</c:v>
                </c:pt>
                <c:pt idx="483">
                  <c:v>12/18/13</c:v>
                </c:pt>
                <c:pt idx="484">
                  <c:v>12/19/13</c:v>
                </c:pt>
                <c:pt idx="485">
                  <c:v>12/20/13</c:v>
                </c:pt>
                <c:pt idx="486">
                  <c:v>12/23/13</c:v>
                </c:pt>
                <c:pt idx="487">
                  <c:v>12/24/13</c:v>
                </c:pt>
                <c:pt idx="488">
                  <c:v>12/26/13</c:v>
                </c:pt>
                <c:pt idx="489">
                  <c:v>12/27/13</c:v>
                </c:pt>
                <c:pt idx="490">
                  <c:v>12/30/13</c:v>
                </c:pt>
                <c:pt idx="491">
                  <c:v>12/31/13</c:v>
                </c:pt>
                <c:pt idx="492">
                  <c:v>1/2/2014</c:v>
                </c:pt>
                <c:pt idx="493">
                  <c:v>1/3/2014</c:v>
                </c:pt>
                <c:pt idx="494">
                  <c:v>1/6/2014</c:v>
                </c:pt>
                <c:pt idx="495">
                  <c:v>1/7/2014</c:v>
                </c:pt>
                <c:pt idx="496">
                  <c:v>1/8/2014</c:v>
                </c:pt>
                <c:pt idx="497">
                  <c:v>1/9/2014</c:v>
                </c:pt>
                <c:pt idx="498">
                  <c:v>1/10/2014</c:v>
                </c:pt>
                <c:pt idx="499">
                  <c:v>01/13/14</c:v>
                </c:pt>
                <c:pt idx="500">
                  <c:v>01/15/14</c:v>
                </c:pt>
                <c:pt idx="501">
                  <c:v>01/16/14</c:v>
                </c:pt>
                <c:pt idx="502">
                  <c:v>01/20/14</c:v>
                </c:pt>
                <c:pt idx="503">
                  <c:v>01/21/14</c:v>
                </c:pt>
                <c:pt idx="504">
                  <c:v>01/22/14</c:v>
                </c:pt>
                <c:pt idx="505">
                  <c:v>01/23/14</c:v>
                </c:pt>
                <c:pt idx="506">
                  <c:v>01/24/14</c:v>
                </c:pt>
                <c:pt idx="507">
                  <c:v>01/27/14</c:v>
                </c:pt>
                <c:pt idx="508">
                  <c:v>01/28/14</c:v>
                </c:pt>
                <c:pt idx="509">
                  <c:v>01/29/14</c:v>
                </c:pt>
                <c:pt idx="510">
                  <c:v>01/30/14</c:v>
                </c:pt>
                <c:pt idx="511">
                  <c:v>2/4/2014</c:v>
                </c:pt>
                <c:pt idx="512">
                  <c:v>2/5/2014</c:v>
                </c:pt>
                <c:pt idx="513">
                  <c:v>2/6/2014</c:v>
                </c:pt>
                <c:pt idx="514">
                  <c:v>2/7/2014</c:v>
                </c:pt>
                <c:pt idx="515">
                  <c:v>2/10/2014</c:v>
                </c:pt>
                <c:pt idx="516">
                  <c:v>2/11/2014</c:v>
                </c:pt>
                <c:pt idx="517">
                  <c:v>2/12/2014</c:v>
                </c:pt>
                <c:pt idx="518">
                  <c:v>02/13/14</c:v>
                </c:pt>
                <c:pt idx="519">
                  <c:v>02/14/14</c:v>
                </c:pt>
                <c:pt idx="520">
                  <c:v>02/17/14</c:v>
                </c:pt>
                <c:pt idx="521">
                  <c:v>02/18/14</c:v>
                </c:pt>
                <c:pt idx="522">
                  <c:v>02/19/14</c:v>
                </c:pt>
                <c:pt idx="523">
                  <c:v>02/20/14</c:v>
                </c:pt>
                <c:pt idx="524">
                  <c:v>02/21/14</c:v>
                </c:pt>
                <c:pt idx="525">
                  <c:v>02/24/14</c:v>
                </c:pt>
                <c:pt idx="526">
                  <c:v>02/25/14</c:v>
                </c:pt>
                <c:pt idx="527">
                  <c:v>02/26/14</c:v>
                </c:pt>
                <c:pt idx="528">
                  <c:v>02/27/14</c:v>
                </c:pt>
                <c:pt idx="529">
                  <c:v>02/28/14</c:v>
                </c:pt>
                <c:pt idx="530">
                  <c:v>3/3/2014</c:v>
                </c:pt>
                <c:pt idx="531">
                  <c:v>3/4/2014</c:v>
                </c:pt>
                <c:pt idx="532">
                  <c:v>3/5/2014</c:v>
                </c:pt>
                <c:pt idx="533">
                  <c:v>3/6/2014</c:v>
                </c:pt>
                <c:pt idx="534">
                  <c:v>3/7/2014</c:v>
                </c:pt>
                <c:pt idx="535">
                  <c:v>3/10/2014</c:v>
                </c:pt>
                <c:pt idx="536">
                  <c:v>3/11/2014</c:v>
                </c:pt>
                <c:pt idx="537">
                  <c:v>3/12/2014</c:v>
                </c:pt>
                <c:pt idx="538">
                  <c:v>03/13/14</c:v>
                </c:pt>
                <c:pt idx="539">
                  <c:v>03/14/14</c:v>
                </c:pt>
                <c:pt idx="540">
                  <c:v>03/17/14</c:v>
                </c:pt>
                <c:pt idx="541">
                  <c:v>03/18/14</c:v>
                </c:pt>
                <c:pt idx="542">
                  <c:v>03/19/14</c:v>
                </c:pt>
                <c:pt idx="543">
                  <c:v>03/20/14</c:v>
                </c:pt>
                <c:pt idx="544">
                  <c:v>03/21/14</c:v>
                </c:pt>
                <c:pt idx="545">
                  <c:v>03/24/14</c:v>
                </c:pt>
                <c:pt idx="546">
                  <c:v>03/25/14</c:v>
                </c:pt>
                <c:pt idx="547">
                  <c:v>03/26/14</c:v>
                </c:pt>
                <c:pt idx="548">
                  <c:v>03/27/14</c:v>
                </c:pt>
                <c:pt idx="549">
                  <c:v>03/28/14</c:v>
                </c:pt>
                <c:pt idx="550">
                  <c:v>03/31/14</c:v>
                </c:pt>
                <c:pt idx="551">
                  <c:v>4/1/2014</c:v>
                </c:pt>
                <c:pt idx="552">
                  <c:v>4/2/2014</c:v>
                </c:pt>
                <c:pt idx="553">
                  <c:v>4/3/2014</c:v>
                </c:pt>
                <c:pt idx="554">
                  <c:v>4/4/2014</c:v>
                </c:pt>
                <c:pt idx="555">
                  <c:v>4/7/2014</c:v>
                </c:pt>
                <c:pt idx="556">
                  <c:v>4/8/2014</c:v>
                </c:pt>
                <c:pt idx="557">
                  <c:v>4/9/2014</c:v>
                </c:pt>
                <c:pt idx="558">
                  <c:v>4/10/2014</c:v>
                </c:pt>
                <c:pt idx="559">
                  <c:v>4/11/2014</c:v>
                </c:pt>
                <c:pt idx="560">
                  <c:v>04/14/14</c:v>
                </c:pt>
                <c:pt idx="561">
                  <c:v>04/15/14</c:v>
                </c:pt>
                <c:pt idx="562">
                  <c:v>04/16/14</c:v>
                </c:pt>
                <c:pt idx="563">
                  <c:v>04/17/14</c:v>
                </c:pt>
                <c:pt idx="564">
                  <c:v>04/18/14</c:v>
                </c:pt>
                <c:pt idx="565">
                  <c:v>04/21/14</c:v>
                </c:pt>
                <c:pt idx="566">
                  <c:v>04/22/14</c:v>
                </c:pt>
                <c:pt idx="567">
                  <c:v>04/23/14</c:v>
                </c:pt>
                <c:pt idx="568">
                  <c:v>04/24/14</c:v>
                </c:pt>
                <c:pt idx="569">
                  <c:v>04/25/14</c:v>
                </c:pt>
                <c:pt idx="570">
                  <c:v>04/28/14</c:v>
                </c:pt>
                <c:pt idx="571">
                  <c:v>04/29/14</c:v>
                </c:pt>
                <c:pt idx="572">
                  <c:v>04/30/14</c:v>
                </c:pt>
                <c:pt idx="573">
                  <c:v>5/2/2014</c:v>
                </c:pt>
                <c:pt idx="574">
                  <c:v>5/5/2014</c:v>
                </c:pt>
                <c:pt idx="575">
                  <c:v>5/6/2014</c:v>
                </c:pt>
                <c:pt idx="576">
                  <c:v>5/7/2014</c:v>
                </c:pt>
                <c:pt idx="577">
                  <c:v>5/8/2014</c:v>
                </c:pt>
                <c:pt idx="578">
                  <c:v>5/9/2014</c:v>
                </c:pt>
                <c:pt idx="579">
                  <c:v>5/12/2014</c:v>
                </c:pt>
                <c:pt idx="580">
                  <c:v>05/14/14</c:v>
                </c:pt>
                <c:pt idx="581">
                  <c:v>05/15/14</c:v>
                </c:pt>
                <c:pt idx="582">
                  <c:v>05/16/14</c:v>
                </c:pt>
                <c:pt idx="583">
                  <c:v>05/19/14</c:v>
                </c:pt>
                <c:pt idx="584">
                  <c:v>05/20/14</c:v>
                </c:pt>
                <c:pt idx="585">
                  <c:v>05/21/14</c:v>
                </c:pt>
                <c:pt idx="586">
                  <c:v>05/22/14</c:v>
                </c:pt>
                <c:pt idx="587">
                  <c:v>05/23/14</c:v>
                </c:pt>
                <c:pt idx="588">
                  <c:v>05/26/14</c:v>
                </c:pt>
                <c:pt idx="589">
                  <c:v>05/27/14</c:v>
                </c:pt>
                <c:pt idx="590">
                  <c:v>05/28/14</c:v>
                </c:pt>
                <c:pt idx="591">
                  <c:v>05/29/14</c:v>
                </c:pt>
                <c:pt idx="592">
                  <c:v>05/30/14</c:v>
                </c:pt>
                <c:pt idx="593">
                  <c:v>6/2/2014</c:v>
                </c:pt>
                <c:pt idx="594">
                  <c:v>6/3/2014</c:v>
                </c:pt>
                <c:pt idx="595">
                  <c:v>6/4/2014</c:v>
                </c:pt>
                <c:pt idx="596">
                  <c:v>6/5/2014</c:v>
                </c:pt>
                <c:pt idx="597">
                  <c:v>6/6/2014</c:v>
                </c:pt>
                <c:pt idx="598">
                  <c:v>6/9/2014</c:v>
                </c:pt>
                <c:pt idx="599">
                  <c:v>6/10/2014</c:v>
                </c:pt>
                <c:pt idx="600">
                  <c:v>6/11/2014</c:v>
                </c:pt>
                <c:pt idx="601">
                  <c:v>6/12/2014</c:v>
                </c:pt>
                <c:pt idx="602">
                  <c:v>06/13/14</c:v>
                </c:pt>
                <c:pt idx="603">
                  <c:v>06/16/14</c:v>
                </c:pt>
                <c:pt idx="604">
                  <c:v>06/17/14</c:v>
                </c:pt>
                <c:pt idx="605">
                  <c:v>06/18/14</c:v>
                </c:pt>
                <c:pt idx="606">
                  <c:v>06/19/14</c:v>
                </c:pt>
                <c:pt idx="607">
                  <c:v>06/20/14</c:v>
                </c:pt>
                <c:pt idx="608">
                  <c:v>06/23/14</c:v>
                </c:pt>
                <c:pt idx="609">
                  <c:v>06/24/14</c:v>
                </c:pt>
                <c:pt idx="610">
                  <c:v>06/25/14</c:v>
                </c:pt>
                <c:pt idx="611">
                  <c:v>06/26/14</c:v>
                </c:pt>
                <c:pt idx="612">
                  <c:v>06/27/14</c:v>
                </c:pt>
                <c:pt idx="613">
                  <c:v>06/30/14</c:v>
                </c:pt>
                <c:pt idx="614">
                  <c:v>7/1/2014</c:v>
                </c:pt>
                <c:pt idx="615">
                  <c:v>7/2/2014</c:v>
                </c:pt>
                <c:pt idx="616">
                  <c:v>7/3/2014</c:v>
                </c:pt>
                <c:pt idx="617">
                  <c:v>7/4/2014</c:v>
                </c:pt>
                <c:pt idx="618">
                  <c:v>7/7/2014</c:v>
                </c:pt>
                <c:pt idx="619">
                  <c:v>7/8/2014</c:v>
                </c:pt>
                <c:pt idx="620">
                  <c:v>7/9/2014</c:v>
                </c:pt>
                <c:pt idx="621">
                  <c:v>7/10/2014</c:v>
                </c:pt>
                <c:pt idx="622">
                  <c:v>7/11/2014</c:v>
                </c:pt>
                <c:pt idx="623">
                  <c:v>07/14/14</c:v>
                </c:pt>
                <c:pt idx="624">
                  <c:v>07/16/14</c:v>
                </c:pt>
                <c:pt idx="625">
                  <c:v>07/17/14</c:v>
                </c:pt>
                <c:pt idx="626">
                  <c:v>07/18/14</c:v>
                </c:pt>
                <c:pt idx="627">
                  <c:v>07/21/14</c:v>
                </c:pt>
                <c:pt idx="628">
                  <c:v>07/22/14</c:v>
                </c:pt>
                <c:pt idx="629">
                  <c:v>07/23/14</c:v>
                </c:pt>
                <c:pt idx="630">
                  <c:v>07/24/14</c:v>
                </c:pt>
                <c:pt idx="631">
                  <c:v>07/25/14</c:v>
                </c:pt>
                <c:pt idx="632">
                  <c:v>07/30/14</c:v>
                </c:pt>
                <c:pt idx="633">
                  <c:v>07/31/14</c:v>
                </c:pt>
                <c:pt idx="634">
                  <c:v>8/1/2014</c:v>
                </c:pt>
                <c:pt idx="635">
                  <c:v>8/4/2014</c:v>
                </c:pt>
                <c:pt idx="636">
                  <c:v>8/5/2014</c:v>
                </c:pt>
                <c:pt idx="637">
                  <c:v>8/6/2014</c:v>
                </c:pt>
                <c:pt idx="638">
                  <c:v>8/7/2014</c:v>
                </c:pt>
                <c:pt idx="639">
                  <c:v>8/8/2014</c:v>
                </c:pt>
                <c:pt idx="640">
                  <c:v>8/11/2014</c:v>
                </c:pt>
                <c:pt idx="641">
                  <c:v>8/12/2014</c:v>
                </c:pt>
                <c:pt idx="642">
                  <c:v>08/13/14</c:v>
                </c:pt>
                <c:pt idx="643">
                  <c:v>08/14/14</c:v>
                </c:pt>
                <c:pt idx="644">
                  <c:v>08/15/14</c:v>
                </c:pt>
                <c:pt idx="645">
                  <c:v>08/18/14</c:v>
                </c:pt>
                <c:pt idx="646">
                  <c:v>08/19/14</c:v>
                </c:pt>
                <c:pt idx="647">
                  <c:v>08/20/14</c:v>
                </c:pt>
                <c:pt idx="648">
                  <c:v>08/21/14</c:v>
                </c:pt>
                <c:pt idx="649">
                  <c:v>08/22/14</c:v>
                </c:pt>
                <c:pt idx="650">
                  <c:v>08/25/14</c:v>
                </c:pt>
                <c:pt idx="651">
                  <c:v>08/26/14</c:v>
                </c:pt>
                <c:pt idx="652">
                  <c:v>08/27/14</c:v>
                </c:pt>
                <c:pt idx="653">
                  <c:v>08/28/14</c:v>
                </c:pt>
                <c:pt idx="654">
                  <c:v>08/29/14</c:v>
                </c:pt>
                <c:pt idx="655">
                  <c:v>9/2/2014</c:v>
                </c:pt>
                <c:pt idx="656">
                  <c:v>9/3/2014</c:v>
                </c:pt>
                <c:pt idx="657">
                  <c:v>9/4/2014</c:v>
                </c:pt>
                <c:pt idx="658">
                  <c:v>9/5/2014</c:v>
                </c:pt>
                <c:pt idx="659">
                  <c:v>9/8/2014</c:v>
                </c:pt>
                <c:pt idx="660">
                  <c:v>9/9/2014</c:v>
                </c:pt>
                <c:pt idx="661">
                  <c:v>9/10/2014</c:v>
                </c:pt>
                <c:pt idx="662">
                  <c:v>9/11/2014</c:v>
                </c:pt>
                <c:pt idx="663">
                  <c:v>9/12/2014</c:v>
                </c:pt>
                <c:pt idx="664">
                  <c:v>09/15/14</c:v>
                </c:pt>
                <c:pt idx="665">
                  <c:v>09/17/14</c:v>
                </c:pt>
                <c:pt idx="666">
                  <c:v>09/18/14</c:v>
                </c:pt>
                <c:pt idx="667">
                  <c:v>09/19/14</c:v>
                </c:pt>
                <c:pt idx="668">
                  <c:v>09/22/14</c:v>
                </c:pt>
                <c:pt idx="669">
                  <c:v>09/23/14</c:v>
                </c:pt>
                <c:pt idx="670">
                  <c:v>09/24/14</c:v>
                </c:pt>
                <c:pt idx="671">
                  <c:v>09/25/14</c:v>
                </c:pt>
                <c:pt idx="672">
                  <c:v>09/26/14</c:v>
                </c:pt>
                <c:pt idx="673">
                  <c:v>09/29/14</c:v>
                </c:pt>
                <c:pt idx="674">
                  <c:v>09/30/14</c:v>
                </c:pt>
                <c:pt idx="675">
                  <c:v>10/1/2014</c:v>
                </c:pt>
                <c:pt idx="676">
                  <c:v>10/2/2014</c:v>
                </c:pt>
                <c:pt idx="677">
                  <c:v>10/3/2014</c:v>
                </c:pt>
                <c:pt idx="678">
                  <c:v>10/7/2014</c:v>
                </c:pt>
                <c:pt idx="679">
                  <c:v>10/8/2014</c:v>
                </c:pt>
                <c:pt idx="680">
                  <c:v>10/9/2014</c:v>
                </c:pt>
                <c:pt idx="681">
                  <c:v>10/10/2014</c:v>
                </c:pt>
                <c:pt idx="682">
                  <c:v>10/13/14</c:v>
                </c:pt>
                <c:pt idx="683">
                  <c:v>10/14/14</c:v>
                </c:pt>
                <c:pt idx="684">
                  <c:v>10/15/14</c:v>
                </c:pt>
                <c:pt idx="685">
                  <c:v>10/16/14</c:v>
                </c:pt>
                <c:pt idx="686">
                  <c:v>10/17/14</c:v>
                </c:pt>
                <c:pt idx="687">
                  <c:v>10/20/14</c:v>
                </c:pt>
                <c:pt idx="688">
                  <c:v>10/21/14</c:v>
                </c:pt>
                <c:pt idx="689">
                  <c:v>10/23/14</c:v>
                </c:pt>
                <c:pt idx="690">
                  <c:v>10/24/14</c:v>
                </c:pt>
                <c:pt idx="691">
                  <c:v>10/27/14</c:v>
                </c:pt>
                <c:pt idx="692">
                  <c:v>10/28/14</c:v>
                </c:pt>
                <c:pt idx="693">
                  <c:v>10/29/14</c:v>
                </c:pt>
                <c:pt idx="694">
                  <c:v>10/30/14</c:v>
                </c:pt>
                <c:pt idx="695">
                  <c:v>10/31/14</c:v>
                </c:pt>
                <c:pt idx="696">
                  <c:v>11/3/2014</c:v>
                </c:pt>
                <c:pt idx="697">
                  <c:v>11/4/2014</c:v>
                </c:pt>
                <c:pt idx="698">
                  <c:v>11/5/2014</c:v>
                </c:pt>
                <c:pt idx="699">
                  <c:v>11/6/2014</c:v>
                </c:pt>
                <c:pt idx="700">
                  <c:v>11/7/2014</c:v>
                </c:pt>
                <c:pt idx="701">
                  <c:v>11/10/2014</c:v>
                </c:pt>
                <c:pt idx="702">
                  <c:v>11/11/2014</c:v>
                </c:pt>
                <c:pt idx="703">
                  <c:v>11/12/2014</c:v>
                </c:pt>
                <c:pt idx="704">
                  <c:v>11/13/14</c:v>
                </c:pt>
                <c:pt idx="705">
                  <c:v>11/14/14</c:v>
                </c:pt>
                <c:pt idx="706">
                  <c:v>11/17/14</c:v>
                </c:pt>
                <c:pt idx="707">
                  <c:v>11/18/14</c:v>
                </c:pt>
                <c:pt idx="708">
                  <c:v>11/19/14</c:v>
                </c:pt>
                <c:pt idx="709">
                  <c:v>11/20/14</c:v>
                </c:pt>
                <c:pt idx="710">
                  <c:v>11/21/14</c:v>
                </c:pt>
                <c:pt idx="711">
                  <c:v>11/24/14</c:v>
                </c:pt>
                <c:pt idx="712">
                  <c:v>11/25/14</c:v>
                </c:pt>
                <c:pt idx="713">
                  <c:v>11/26/14</c:v>
                </c:pt>
                <c:pt idx="714">
                  <c:v>11/27/14</c:v>
                </c:pt>
                <c:pt idx="715">
                  <c:v>11/28/14</c:v>
                </c:pt>
                <c:pt idx="716">
                  <c:v>12/1/2014</c:v>
                </c:pt>
                <c:pt idx="717">
                  <c:v>12/2/2014</c:v>
                </c:pt>
                <c:pt idx="718">
                  <c:v>12/3/2014</c:v>
                </c:pt>
                <c:pt idx="719">
                  <c:v>12/4/2014</c:v>
                </c:pt>
                <c:pt idx="720">
                  <c:v>12/5/2014</c:v>
                </c:pt>
                <c:pt idx="721">
                  <c:v>12/8/2014</c:v>
                </c:pt>
                <c:pt idx="722">
                  <c:v>12/9/2014</c:v>
                </c:pt>
                <c:pt idx="723">
                  <c:v>12/10/2014</c:v>
                </c:pt>
                <c:pt idx="724">
                  <c:v>12/11/2014</c:v>
                </c:pt>
                <c:pt idx="725">
                  <c:v>12/12/2014</c:v>
                </c:pt>
                <c:pt idx="726">
                  <c:v>12/15/14</c:v>
                </c:pt>
                <c:pt idx="727">
                  <c:v>12/16/14</c:v>
                </c:pt>
                <c:pt idx="728">
                  <c:v>12/17/14</c:v>
                </c:pt>
                <c:pt idx="729">
                  <c:v>12/18/14</c:v>
                </c:pt>
                <c:pt idx="730">
                  <c:v>12/19/14</c:v>
                </c:pt>
                <c:pt idx="731">
                  <c:v>12/22/14</c:v>
                </c:pt>
                <c:pt idx="732">
                  <c:v>12/23/14</c:v>
                </c:pt>
                <c:pt idx="733">
                  <c:v>12/24/14</c:v>
                </c:pt>
                <c:pt idx="734">
                  <c:v>12/26/14</c:v>
                </c:pt>
                <c:pt idx="735">
                  <c:v>12/29/14</c:v>
                </c:pt>
                <c:pt idx="736">
                  <c:v>12/30/14</c:v>
                </c:pt>
                <c:pt idx="737">
                  <c:v>12/31/14</c:v>
                </c:pt>
                <c:pt idx="738">
                  <c:v>1/2/2015</c:v>
                </c:pt>
                <c:pt idx="739">
                  <c:v>1/5/2015</c:v>
                </c:pt>
                <c:pt idx="740">
                  <c:v>1/6/2015</c:v>
                </c:pt>
                <c:pt idx="741">
                  <c:v>1/7/2015</c:v>
                </c:pt>
                <c:pt idx="742">
                  <c:v>1/8/2015</c:v>
                </c:pt>
                <c:pt idx="743">
                  <c:v>1/9/2015</c:v>
                </c:pt>
                <c:pt idx="744">
                  <c:v>1/12/2015</c:v>
                </c:pt>
                <c:pt idx="745">
                  <c:v>01/13/15</c:v>
                </c:pt>
                <c:pt idx="746">
                  <c:v>01/14/15</c:v>
                </c:pt>
                <c:pt idx="747">
                  <c:v>01/15/15</c:v>
                </c:pt>
                <c:pt idx="748">
                  <c:v>01/16/15</c:v>
                </c:pt>
                <c:pt idx="749">
                  <c:v>01/19/15</c:v>
                </c:pt>
                <c:pt idx="750">
                  <c:v>01/20/15</c:v>
                </c:pt>
                <c:pt idx="751">
                  <c:v>01/21/15</c:v>
                </c:pt>
                <c:pt idx="752">
                  <c:v>01/22/15</c:v>
                </c:pt>
                <c:pt idx="753">
                  <c:v>01/23/15</c:v>
                </c:pt>
                <c:pt idx="754">
                  <c:v>01/26/15</c:v>
                </c:pt>
                <c:pt idx="755">
                  <c:v>01/27/15</c:v>
                </c:pt>
                <c:pt idx="756">
                  <c:v>01/28/15</c:v>
                </c:pt>
                <c:pt idx="757">
                  <c:v>01/29/15</c:v>
                </c:pt>
                <c:pt idx="758">
                  <c:v>01/30/15</c:v>
                </c:pt>
                <c:pt idx="759">
                  <c:v>2/4/2015</c:v>
                </c:pt>
                <c:pt idx="760">
                  <c:v>2/5/2015</c:v>
                </c:pt>
                <c:pt idx="761">
                  <c:v>2/6/2015</c:v>
                </c:pt>
                <c:pt idx="762">
                  <c:v>2/9/2015</c:v>
                </c:pt>
                <c:pt idx="763">
                  <c:v>2/10/2015</c:v>
                </c:pt>
                <c:pt idx="764">
                  <c:v>2/11/2015</c:v>
                </c:pt>
                <c:pt idx="765">
                  <c:v>2/12/2015</c:v>
                </c:pt>
                <c:pt idx="766">
                  <c:v>02/13/15</c:v>
                </c:pt>
                <c:pt idx="767">
                  <c:v>02/16/15</c:v>
                </c:pt>
                <c:pt idx="768">
                  <c:v>02/17/15</c:v>
                </c:pt>
                <c:pt idx="769">
                  <c:v>02/18/15</c:v>
                </c:pt>
                <c:pt idx="770">
                  <c:v>02/23/15</c:v>
                </c:pt>
                <c:pt idx="771">
                  <c:v>02/24/15</c:v>
                </c:pt>
                <c:pt idx="772">
                  <c:v>02/25/15</c:v>
                </c:pt>
                <c:pt idx="773">
                  <c:v>02/26/15</c:v>
                </c:pt>
                <c:pt idx="774">
                  <c:v>02/27/15</c:v>
                </c:pt>
                <c:pt idx="775">
                  <c:v>3/2/2015</c:v>
                </c:pt>
                <c:pt idx="776">
                  <c:v>3/3/2015</c:v>
                </c:pt>
                <c:pt idx="777">
                  <c:v>3/4/2015</c:v>
                </c:pt>
                <c:pt idx="778">
                  <c:v>3/5/2015</c:v>
                </c:pt>
                <c:pt idx="779">
                  <c:v>3/6/2015</c:v>
                </c:pt>
                <c:pt idx="780">
                  <c:v>3/9/2015</c:v>
                </c:pt>
                <c:pt idx="781">
                  <c:v>3/10/2015</c:v>
                </c:pt>
                <c:pt idx="782">
                  <c:v>3/11/2015</c:v>
                </c:pt>
                <c:pt idx="783">
                  <c:v>3/12/2015</c:v>
                </c:pt>
                <c:pt idx="784">
                  <c:v>03/13/15</c:v>
                </c:pt>
                <c:pt idx="785">
                  <c:v>03/16/15</c:v>
                </c:pt>
                <c:pt idx="786">
                  <c:v>03/17/15</c:v>
                </c:pt>
                <c:pt idx="787">
                  <c:v>03/18/15</c:v>
                </c:pt>
                <c:pt idx="788">
                  <c:v>03/19/15</c:v>
                </c:pt>
                <c:pt idx="789">
                  <c:v>03/20/15</c:v>
                </c:pt>
                <c:pt idx="790">
                  <c:v>03/23/15</c:v>
                </c:pt>
                <c:pt idx="791">
                  <c:v>03/24/15</c:v>
                </c:pt>
                <c:pt idx="792">
                  <c:v>03/25/15</c:v>
                </c:pt>
                <c:pt idx="793">
                  <c:v>03/26/15</c:v>
                </c:pt>
                <c:pt idx="794">
                  <c:v>03/27/15</c:v>
                </c:pt>
                <c:pt idx="795">
                  <c:v>03/30/15</c:v>
                </c:pt>
                <c:pt idx="796">
                  <c:v>03/31/15</c:v>
                </c:pt>
                <c:pt idx="797">
                  <c:v>4/1/2015</c:v>
                </c:pt>
                <c:pt idx="798">
                  <c:v>4/2/2015</c:v>
                </c:pt>
                <c:pt idx="799">
                  <c:v>4/3/2015</c:v>
                </c:pt>
                <c:pt idx="800">
                  <c:v>4/6/2015</c:v>
                </c:pt>
                <c:pt idx="801">
                  <c:v>4/7/2015</c:v>
                </c:pt>
                <c:pt idx="802">
                  <c:v>4/8/2015</c:v>
                </c:pt>
                <c:pt idx="803">
                  <c:v>4/9/2015</c:v>
                </c:pt>
                <c:pt idx="804">
                  <c:v>4/10/2015</c:v>
                </c:pt>
                <c:pt idx="805">
                  <c:v>04/13/15</c:v>
                </c:pt>
                <c:pt idx="806">
                  <c:v>04/14/15</c:v>
                </c:pt>
                <c:pt idx="807">
                  <c:v>04/15/15</c:v>
                </c:pt>
                <c:pt idx="808">
                  <c:v>04/16/15</c:v>
                </c:pt>
                <c:pt idx="809">
                  <c:v>04/17/15</c:v>
                </c:pt>
                <c:pt idx="810">
                  <c:v>04/20/15</c:v>
                </c:pt>
                <c:pt idx="811">
                  <c:v>04/21/15</c:v>
                </c:pt>
                <c:pt idx="812">
                  <c:v>04/22/15</c:v>
                </c:pt>
                <c:pt idx="813">
                  <c:v>04/23/15</c:v>
                </c:pt>
                <c:pt idx="814">
                  <c:v>04/24/15</c:v>
                </c:pt>
                <c:pt idx="815">
                  <c:v>04/27/15</c:v>
                </c:pt>
                <c:pt idx="816">
                  <c:v>04/28/15</c:v>
                </c:pt>
                <c:pt idx="817">
                  <c:v>04/29/15</c:v>
                </c:pt>
                <c:pt idx="818">
                  <c:v>04/30/15</c:v>
                </c:pt>
                <c:pt idx="819">
                  <c:v>5/5/2015</c:v>
                </c:pt>
                <c:pt idx="820">
                  <c:v>5/6/2015</c:v>
                </c:pt>
                <c:pt idx="821">
                  <c:v>5/7/2015</c:v>
                </c:pt>
                <c:pt idx="822">
                  <c:v>5/8/2015</c:v>
                </c:pt>
                <c:pt idx="823">
                  <c:v>5/11/2015</c:v>
                </c:pt>
                <c:pt idx="824">
                  <c:v>5/12/2015</c:v>
                </c:pt>
                <c:pt idx="825">
                  <c:v>05/13/15</c:v>
                </c:pt>
                <c:pt idx="826">
                  <c:v>05/14/15</c:v>
                </c:pt>
                <c:pt idx="827">
                  <c:v>05/15/15</c:v>
                </c:pt>
                <c:pt idx="828">
                  <c:v>05/18/15</c:v>
                </c:pt>
                <c:pt idx="829">
                  <c:v>05/19/15</c:v>
                </c:pt>
                <c:pt idx="830">
                  <c:v>05/20/15</c:v>
                </c:pt>
                <c:pt idx="831">
                  <c:v>05/21/15</c:v>
                </c:pt>
                <c:pt idx="832">
                  <c:v>05/22/15</c:v>
                </c:pt>
                <c:pt idx="833">
                  <c:v>05/25/15</c:v>
                </c:pt>
                <c:pt idx="834">
                  <c:v>05/26/15</c:v>
                </c:pt>
                <c:pt idx="835">
                  <c:v>05/27/15</c:v>
                </c:pt>
                <c:pt idx="836">
                  <c:v>05/28/15</c:v>
                </c:pt>
                <c:pt idx="837">
                  <c:v>05/29/15</c:v>
                </c:pt>
                <c:pt idx="838">
                  <c:v>6/1/2015</c:v>
                </c:pt>
                <c:pt idx="839">
                  <c:v>6/2/2015</c:v>
                </c:pt>
                <c:pt idx="840">
                  <c:v>6/3/2015</c:v>
                </c:pt>
                <c:pt idx="841">
                  <c:v>6/4/2015</c:v>
                </c:pt>
                <c:pt idx="842">
                  <c:v>6/5/2015</c:v>
                </c:pt>
                <c:pt idx="843">
                  <c:v>6/8/2015</c:v>
                </c:pt>
                <c:pt idx="844">
                  <c:v>6/9/2015</c:v>
                </c:pt>
                <c:pt idx="845">
                  <c:v>6/10/2015</c:v>
                </c:pt>
                <c:pt idx="846">
                  <c:v>6/11/2015</c:v>
                </c:pt>
                <c:pt idx="847">
                  <c:v>6/12/2015</c:v>
                </c:pt>
                <c:pt idx="848">
                  <c:v>06/15/15</c:v>
                </c:pt>
                <c:pt idx="849">
                  <c:v>06/16/15</c:v>
                </c:pt>
                <c:pt idx="850">
                  <c:v>06/17/15</c:v>
                </c:pt>
                <c:pt idx="851">
                  <c:v>06/18/15</c:v>
                </c:pt>
                <c:pt idx="852">
                  <c:v>06/19/15</c:v>
                </c:pt>
                <c:pt idx="853">
                  <c:v>06/22/15</c:v>
                </c:pt>
                <c:pt idx="854">
                  <c:v>06/23/15</c:v>
                </c:pt>
                <c:pt idx="855">
                  <c:v>06/24/15</c:v>
                </c:pt>
                <c:pt idx="856">
                  <c:v>06/25/15</c:v>
                </c:pt>
                <c:pt idx="857">
                  <c:v>06/26/15</c:v>
                </c:pt>
                <c:pt idx="858">
                  <c:v>06/29/15</c:v>
                </c:pt>
                <c:pt idx="859">
                  <c:v>06/30/15</c:v>
                </c:pt>
                <c:pt idx="860">
                  <c:v>7/1/2015</c:v>
                </c:pt>
                <c:pt idx="861">
                  <c:v>7/2/2015</c:v>
                </c:pt>
                <c:pt idx="862">
                  <c:v>7/3/2015</c:v>
                </c:pt>
                <c:pt idx="863">
                  <c:v>7/6/2015</c:v>
                </c:pt>
                <c:pt idx="864">
                  <c:v>7/7/2015</c:v>
                </c:pt>
                <c:pt idx="865">
                  <c:v>7/8/2015</c:v>
                </c:pt>
                <c:pt idx="866">
                  <c:v>7/9/2015</c:v>
                </c:pt>
                <c:pt idx="867">
                  <c:v>7/10/2015</c:v>
                </c:pt>
                <c:pt idx="868">
                  <c:v>07/13/15</c:v>
                </c:pt>
                <c:pt idx="869">
                  <c:v>07/14/15</c:v>
                </c:pt>
                <c:pt idx="870">
                  <c:v>07/15/15</c:v>
                </c:pt>
                <c:pt idx="871">
                  <c:v>07/16/15</c:v>
                </c:pt>
                <c:pt idx="872">
                  <c:v>07/20/15</c:v>
                </c:pt>
                <c:pt idx="873">
                  <c:v>07/21/15</c:v>
                </c:pt>
                <c:pt idx="874">
                  <c:v>07/22/15</c:v>
                </c:pt>
                <c:pt idx="875">
                  <c:v>07/23/15</c:v>
                </c:pt>
                <c:pt idx="876">
                  <c:v>07/24/15</c:v>
                </c:pt>
                <c:pt idx="877">
                  <c:v>07/27/15</c:v>
                </c:pt>
                <c:pt idx="878">
                  <c:v>07/28/15</c:v>
                </c:pt>
                <c:pt idx="879">
                  <c:v>07/29/15</c:v>
                </c:pt>
                <c:pt idx="880">
                  <c:v>07/30/15</c:v>
                </c:pt>
                <c:pt idx="881">
                  <c:v>07/31/15</c:v>
                </c:pt>
                <c:pt idx="882">
                  <c:v>8/3/2015</c:v>
                </c:pt>
                <c:pt idx="883">
                  <c:v>8/4/2015</c:v>
                </c:pt>
                <c:pt idx="884">
                  <c:v>8/5/2015</c:v>
                </c:pt>
                <c:pt idx="885">
                  <c:v>8/6/2015</c:v>
                </c:pt>
                <c:pt idx="886">
                  <c:v>8/7/2015</c:v>
                </c:pt>
                <c:pt idx="887">
                  <c:v>8/10/2015</c:v>
                </c:pt>
                <c:pt idx="888">
                  <c:v>8/11/2015</c:v>
                </c:pt>
                <c:pt idx="889">
                  <c:v>8/12/2015</c:v>
                </c:pt>
                <c:pt idx="890">
                  <c:v>08/13/15</c:v>
                </c:pt>
                <c:pt idx="891">
                  <c:v>08/14/15</c:v>
                </c:pt>
                <c:pt idx="892">
                  <c:v>08/17/15</c:v>
                </c:pt>
                <c:pt idx="893">
                  <c:v>08/18/15</c:v>
                </c:pt>
                <c:pt idx="894">
                  <c:v>08/19/15</c:v>
                </c:pt>
                <c:pt idx="895">
                  <c:v>08/20/15</c:v>
                </c:pt>
                <c:pt idx="896">
                  <c:v>08/21/15</c:v>
                </c:pt>
                <c:pt idx="897">
                  <c:v>08/24/15</c:v>
                </c:pt>
                <c:pt idx="898">
                  <c:v>08/25/15</c:v>
                </c:pt>
                <c:pt idx="899">
                  <c:v>08/26/15</c:v>
                </c:pt>
                <c:pt idx="900">
                  <c:v>08/27/15</c:v>
                </c:pt>
                <c:pt idx="901">
                  <c:v>08/28/15</c:v>
                </c:pt>
                <c:pt idx="902">
                  <c:v>9/1/2015</c:v>
                </c:pt>
                <c:pt idx="903">
                  <c:v>9/2/2015</c:v>
                </c:pt>
                <c:pt idx="904">
                  <c:v>9/3/2015</c:v>
                </c:pt>
                <c:pt idx="905">
                  <c:v>9/4/2015</c:v>
                </c:pt>
                <c:pt idx="906">
                  <c:v>9/7/2015</c:v>
                </c:pt>
                <c:pt idx="907">
                  <c:v>9/8/2015</c:v>
                </c:pt>
                <c:pt idx="908">
                  <c:v>9/9/2015</c:v>
                </c:pt>
                <c:pt idx="909">
                  <c:v>9/10/2015</c:v>
                </c:pt>
                <c:pt idx="910">
                  <c:v>9/11/2015</c:v>
                </c:pt>
                <c:pt idx="911">
                  <c:v>09/14/15</c:v>
                </c:pt>
                <c:pt idx="912">
                  <c:v>09/15/15</c:v>
                </c:pt>
                <c:pt idx="913">
                  <c:v>09/17/15</c:v>
                </c:pt>
                <c:pt idx="914">
                  <c:v>09/18/15</c:v>
                </c:pt>
                <c:pt idx="915">
                  <c:v>09/21/15</c:v>
                </c:pt>
                <c:pt idx="916">
                  <c:v>09/22/15</c:v>
                </c:pt>
                <c:pt idx="917">
                  <c:v>09/23/15</c:v>
                </c:pt>
                <c:pt idx="918">
                  <c:v>09/25/15</c:v>
                </c:pt>
                <c:pt idx="919">
                  <c:v>09/28/15</c:v>
                </c:pt>
                <c:pt idx="920">
                  <c:v>09/29/15</c:v>
                </c:pt>
                <c:pt idx="921">
                  <c:v>09/30/15</c:v>
                </c:pt>
                <c:pt idx="922">
                  <c:v>10/1/2015</c:v>
                </c:pt>
                <c:pt idx="923">
                  <c:v>10/2/2015</c:v>
                </c:pt>
                <c:pt idx="924">
                  <c:v>10/5/2015</c:v>
                </c:pt>
                <c:pt idx="925">
                  <c:v>10/6/2015</c:v>
                </c:pt>
                <c:pt idx="926">
                  <c:v>10/7/2015</c:v>
                </c:pt>
                <c:pt idx="927">
                  <c:v>10/8/2015</c:v>
                </c:pt>
                <c:pt idx="928">
                  <c:v>10/9/2015</c:v>
                </c:pt>
                <c:pt idx="929">
                  <c:v>10/12/2015</c:v>
                </c:pt>
                <c:pt idx="930">
                  <c:v>10/13/15</c:v>
                </c:pt>
                <c:pt idx="931">
                  <c:v>10/15/15</c:v>
                </c:pt>
                <c:pt idx="932">
                  <c:v>10/16/15</c:v>
                </c:pt>
                <c:pt idx="933">
                  <c:v>10/19/15</c:v>
                </c:pt>
                <c:pt idx="934">
                  <c:v>10/20/15</c:v>
                </c:pt>
                <c:pt idx="935">
                  <c:v>10/21/15</c:v>
                </c:pt>
                <c:pt idx="936">
                  <c:v>10/22/15</c:v>
                </c:pt>
                <c:pt idx="937">
                  <c:v>10/23/15</c:v>
                </c:pt>
                <c:pt idx="938">
                  <c:v>10/26/15</c:v>
                </c:pt>
                <c:pt idx="939">
                  <c:v>10/27/15</c:v>
                </c:pt>
                <c:pt idx="940">
                  <c:v>10/28/15</c:v>
                </c:pt>
                <c:pt idx="941">
                  <c:v>10/29/15</c:v>
                </c:pt>
                <c:pt idx="942">
                  <c:v>10/30/15</c:v>
                </c:pt>
                <c:pt idx="943">
                  <c:v>11/2/2015</c:v>
                </c:pt>
                <c:pt idx="944">
                  <c:v>11/3/2015</c:v>
                </c:pt>
                <c:pt idx="945">
                  <c:v>11/4/2015</c:v>
                </c:pt>
                <c:pt idx="946">
                  <c:v>11/5/2015</c:v>
                </c:pt>
                <c:pt idx="947">
                  <c:v>11/6/2015</c:v>
                </c:pt>
                <c:pt idx="948">
                  <c:v>11/9/2015</c:v>
                </c:pt>
                <c:pt idx="949">
                  <c:v>11/11/2015</c:v>
                </c:pt>
                <c:pt idx="950">
                  <c:v>11/12/2015</c:v>
                </c:pt>
                <c:pt idx="951">
                  <c:v>11/13/15</c:v>
                </c:pt>
                <c:pt idx="952">
                  <c:v>11/16/15</c:v>
                </c:pt>
                <c:pt idx="953">
                  <c:v>11/17/15</c:v>
                </c:pt>
                <c:pt idx="954">
                  <c:v>11/18/15</c:v>
                </c:pt>
                <c:pt idx="955">
                  <c:v>11/19/15</c:v>
                </c:pt>
                <c:pt idx="956">
                  <c:v>11/20/15</c:v>
                </c:pt>
                <c:pt idx="957">
                  <c:v>11/23/15</c:v>
                </c:pt>
                <c:pt idx="958">
                  <c:v>11/24/15</c:v>
                </c:pt>
                <c:pt idx="959">
                  <c:v>11/25/15</c:v>
                </c:pt>
                <c:pt idx="960">
                  <c:v>11/26/15</c:v>
                </c:pt>
                <c:pt idx="961">
                  <c:v>11/27/15</c:v>
                </c:pt>
                <c:pt idx="962">
                  <c:v>11/30/15</c:v>
                </c:pt>
                <c:pt idx="963">
                  <c:v>12/1/2015</c:v>
                </c:pt>
                <c:pt idx="964">
                  <c:v>12/2/2015</c:v>
                </c:pt>
                <c:pt idx="965">
                  <c:v>12/3/2015</c:v>
                </c:pt>
                <c:pt idx="966">
                  <c:v>12/4/2015</c:v>
                </c:pt>
                <c:pt idx="967">
                  <c:v>12/7/2015</c:v>
                </c:pt>
                <c:pt idx="968">
                  <c:v>12/8/2015</c:v>
                </c:pt>
                <c:pt idx="969">
                  <c:v>12/9/2015</c:v>
                </c:pt>
                <c:pt idx="970">
                  <c:v>12/10/2015</c:v>
                </c:pt>
                <c:pt idx="971">
                  <c:v>12/11/2015</c:v>
                </c:pt>
                <c:pt idx="972">
                  <c:v>12/14/15</c:v>
                </c:pt>
                <c:pt idx="973">
                  <c:v>12/15/15</c:v>
                </c:pt>
                <c:pt idx="974">
                  <c:v>12/16/15</c:v>
                </c:pt>
                <c:pt idx="975">
                  <c:v>12/17/15</c:v>
                </c:pt>
                <c:pt idx="976">
                  <c:v>12/18/15</c:v>
                </c:pt>
                <c:pt idx="977">
                  <c:v>12/21/15</c:v>
                </c:pt>
                <c:pt idx="978">
                  <c:v>12/22/15</c:v>
                </c:pt>
                <c:pt idx="979">
                  <c:v>12/23/15</c:v>
                </c:pt>
                <c:pt idx="980">
                  <c:v>12/28/15</c:v>
                </c:pt>
                <c:pt idx="981">
                  <c:v>12/29/15</c:v>
                </c:pt>
                <c:pt idx="982">
                  <c:v>12/30/15</c:v>
                </c:pt>
                <c:pt idx="983">
                  <c:v>12/31/15</c:v>
                </c:pt>
                <c:pt idx="984">
                  <c:v>1/4/2016</c:v>
                </c:pt>
                <c:pt idx="985">
                  <c:v>1/5/2016</c:v>
                </c:pt>
                <c:pt idx="986">
                  <c:v>1/6/2016</c:v>
                </c:pt>
                <c:pt idx="987">
                  <c:v>1/7/2016</c:v>
                </c:pt>
                <c:pt idx="988">
                  <c:v>1/8/2016</c:v>
                </c:pt>
                <c:pt idx="989">
                  <c:v>1/11/2016</c:v>
                </c:pt>
                <c:pt idx="990">
                  <c:v>1/12/2016</c:v>
                </c:pt>
                <c:pt idx="991">
                  <c:v>01/13/16</c:v>
                </c:pt>
                <c:pt idx="992">
                  <c:v>01/14/16</c:v>
                </c:pt>
                <c:pt idx="993">
                  <c:v>01/15/16</c:v>
                </c:pt>
                <c:pt idx="994">
                  <c:v>01/18/16</c:v>
                </c:pt>
                <c:pt idx="995">
                  <c:v>01/19/16</c:v>
                </c:pt>
                <c:pt idx="996">
                  <c:v>01/20/16</c:v>
                </c:pt>
                <c:pt idx="997">
                  <c:v>01/21/16</c:v>
                </c:pt>
                <c:pt idx="998">
                  <c:v>01/22/16</c:v>
                </c:pt>
                <c:pt idx="999">
                  <c:v>01/26/16</c:v>
                </c:pt>
                <c:pt idx="1000">
                  <c:v>01/27/16</c:v>
                </c:pt>
                <c:pt idx="1001">
                  <c:v>01/28/16</c:v>
                </c:pt>
                <c:pt idx="1002">
                  <c:v>01/29/16</c:v>
                </c:pt>
                <c:pt idx="1003">
                  <c:v>2/2/2016</c:v>
                </c:pt>
                <c:pt idx="1004">
                  <c:v>2/3/2016</c:v>
                </c:pt>
                <c:pt idx="1005">
                  <c:v>2/4/2016</c:v>
                </c:pt>
                <c:pt idx="1006">
                  <c:v>2/5/2016</c:v>
                </c:pt>
                <c:pt idx="1007">
                  <c:v>2/10/2016</c:v>
                </c:pt>
                <c:pt idx="1008">
                  <c:v>2/11/2016</c:v>
                </c:pt>
                <c:pt idx="1009">
                  <c:v>2/12/2016</c:v>
                </c:pt>
                <c:pt idx="1010">
                  <c:v>02/15/16</c:v>
                </c:pt>
                <c:pt idx="1011">
                  <c:v>02/16/16</c:v>
                </c:pt>
                <c:pt idx="1012">
                  <c:v>02/17/16</c:v>
                </c:pt>
                <c:pt idx="1013">
                  <c:v>02/18/16</c:v>
                </c:pt>
                <c:pt idx="1014">
                  <c:v>02/19/16</c:v>
                </c:pt>
                <c:pt idx="1015">
                  <c:v>02/22/16</c:v>
                </c:pt>
                <c:pt idx="1016">
                  <c:v>02/23/16</c:v>
                </c:pt>
                <c:pt idx="1017">
                  <c:v>02/24/16</c:v>
                </c:pt>
                <c:pt idx="1018">
                  <c:v>02/25/16</c:v>
                </c:pt>
                <c:pt idx="1019">
                  <c:v>02/26/16</c:v>
                </c:pt>
                <c:pt idx="1020">
                  <c:v>02/29/16</c:v>
                </c:pt>
                <c:pt idx="1021">
                  <c:v>3/1/2016</c:v>
                </c:pt>
                <c:pt idx="1022">
                  <c:v>3/2/2016</c:v>
                </c:pt>
                <c:pt idx="1023">
                  <c:v>3/3/2016</c:v>
                </c:pt>
                <c:pt idx="1024">
                  <c:v>3/4/2016</c:v>
                </c:pt>
                <c:pt idx="1025">
                  <c:v>3/7/2016</c:v>
                </c:pt>
                <c:pt idx="1026">
                  <c:v>3/8/2016</c:v>
                </c:pt>
                <c:pt idx="1027">
                  <c:v>3/9/2016</c:v>
                </c:pt>
                <c:pt idx="1028">
                  <c:v>3/10/2016</c:v>
                </c:pt>
                <c:pt idx="1029">
                  <c:v>3/11/2016</c:v>
                </c:pt>
                <c:pt idx="1030">
                  <c:v>03/14/16</c:v>
                </c:pt>
                <c:pt idx="1031">
                  <c:v>03/15/16</c:v>
                </c:pt>
                <c:pt idx="1032">
                  <c:v>03/16/16</c:v>
                </c:pt>
                <c:pt idx="1033">
                  <c:v>03/17/16</c:v>
                </c:pt>
                <c:pt idx="1034">
                  <c:v>03/18/16</c:v>
                </c:pt>
                <c:pt idx="1035">
                  <c:v>03/21/16</c:v>
                </c:pt>
                <c:pt idx="1036">
                  <c:v>03/22/16</c:v>
                </c:pt>
                <c:pt idx="1037">
                  <c:v>03/23/16</c:v>
                </c:pt>
                <c:pt idx="1038">
                  <c:v>03/24/16</c:v>
                </c:pt>
                <c:pt idx="1039">
                  <c:v>03/25/16</c:v>
                </c:pt>
                <c:pt idx="1040">
                  <c:v>03/28/16</c:v>
                </c:pt>
                <c:pt idx="1041">
                  <c:v>03/29/16</c:v>
                </c:pt>
                <c:pt idx="1042">
                  <c:v>03/30/16</c:v>
                </c:pt>
                <c:pt idx="1043">
                  <c:v>03/31/16</c:v>
                </c:pt>
                <c:pt idx="1044">
                  <c:v>4/1/2016</c:v>
                </c:pt>
                <c:pt idx="1045">
                  <c:v>4/4/2016</c:v>
                </c:pt>
                <c:pt idx="1046">
                  <c:v>4/5/2016</c:v>
                </c:pt>
                <c:pt idx="1047">
                  <c:v>4/6/2016</c:v>
                </c:pt>
                <c:pt idx="1048">
                  <c:v>4/7/2016</c:v>
                </c:pt>
                <c:pt idx="1049">
                  <c:v>4/8/2016</c:v>
                </c:pt>
                <c:pt idx="1050">
                  <c:v>4/11/2016</c:v>
                </c:pt>
                <c:pt idx="1051">
                  <c:v>4/12/2016</c:v>
                </c:pt>
                <c:pt idx="1052">
                  <c:v>04/13/16</c:v>
                </c:pt>
                <c:pt idx="1053">
                  <c:v>04/14/16</c:v>
                </c:pt>
                <c:pt idx="1054">
                  <c:v>04/15/16</c:v>
                </c:pt>
                <c:pt idx="1055">
                  <c:v>04/18/16</c:v>
                </c:pt>
                <c:pt idx="1056">
                  <c:v>04/19/16</c:v>
                </c:pt>
                <c:pt idx="1057">
                  <c:v>04/20/16</c:v>
                </c:pt>
                <c:pt idx="1058">
                  <c:v>04/21/16</c:v>
                </c:pt>
                <c:pt idx="1059">
                  <c:v>04/22/16</c:v>
                </c:pt>
                <c:pt idx="1060">
                  <c:v>04/25/16</c:v>
                </c:pt>
                <c:pt idx="1061">
                  <c:v>04/26/16</c:v>
                </c:pt>
                <c:pt idx="1062">
                  <c:v>04/27/16</c:v>
                </c:pt>
                <c:pt idx="1063">
                  <c:v>04/28/16</c:v>
                </c:pt>
                <c:pt idx="1064">
                  <c:v>04/29/16</c:v>
                </c:pt>
                <c:pt idx="1065">
                  <c:v>5/3/2016</c:v>
                </c:pt>
                <c:pt idx="1066">
                  <c:v>5/4/2016</c:v>
                </c:pt>
                <c:pt idx="1067">
                  <c:v>5/5/2016</c:v>
                </c:pt>
                <c:pt idx="1068">
                  <c:v>5/6/2016</c:v>
                </c:pt>
                <c:pt idx="1069">
                  <c:v>5/9/2016</c:v>
                </c:pt>
                <c:pt idx="1070">
                  <c:v>5/10/2016</c:v>
                </c:pt>
                <c:pt idx="1071">
                  <c:v>5/11/2016</c:v>
                </c:pt>
                <c:pt idx="1072">
                  <c:v>5/12/2016</c:v>
                </c:pt>
                <c:pt idx="1073">
                  <c:v>05/13/16</c:v>
                </c:pt>
                <c:pt idx="1074">
                  <c:v>05/16/16</c:v>
                </c:pt>
                <c:pt idx="1075">
                  <c:v>05/17/16</c:v>
                </c:pt>
                <c:pt idx="1076">
                  <c:v>05/18/16</c:v>
                </c:pt>
                <c:pt idx="1077">
                  <c:v>05/19/16</c:v>
                </c:pt>
                <c:pt idx="1078">
                  <c:v>05/20/16</c:v>
                </c:pt>
                <c:pt idx="1079">
                  <c:v>05/23/16</c:v>
                </c:pt>
                <c:pt idx="1080">
                  <c:v>05/24/16</c:v>
                </c:pt>
                <c:pt idx="1081">
                  <c:v>05/25/16</c:v>
                </c:pt>
                <c:pt idx="1082">
                  <c:v>05/26/16</c:v>
                </c:pt>
                <c:pt idx="1083">
                  <c:v>05/27/16</c:v>
                </c:pt>
                <c:pt idx="1084">
                  <c:v>05/30/16</c:v>
                </c:pt>
                <c:pt idx="1085">
                  <c:v>05/31/16</c:v>
                </c:pt>
                <c:pt idx="1086">
                  <c:v>6/1/2016</c:v>
                </c:pt>
                <c:pt idx="1087">
                  <c:v>6/2/2016</c:v>
                </c:pt>
                <c:pt idx="1088">
                  <c:v>6/3/2016</c:v>
                </c:pt>
                <c:pt idx="1089">
                  <c:v>6/6/2016</c:v>
                </c:pt>
                <c:pt idx="1090">
                  <c:v>6/7/2016</c:v>
                </c:pt>
                <c:pt idx="1091">
                  <c:v>6/8/2016</c:v>
                </c:pt>
                <c:pt idx="1092">
                  <c:v>6/9/2016</c:v>
                </c:pt>
                <c:pt idx="1093">
                  <c:v>6/10/2016</c:v>
                </c:pt>
                <c:pt idx="1094">
                  <c:v>06/13/16</c:v>
                </c:pt>
                <c:pt idx="1095">
                  <c:v>06/14/16</c:v>
                </c:pt>
                <c:pt idx="1096">
                  <c:v>06/15/16</c:v>
                </c:pt>
                <c:pt idx="1097">
                  <c:v>06/16/16</c:v>
                </c:pt>
                <c:pt idx="1098">
                  <c:v>06/17/16</c:v>
                </c:pt>
                <c:pt idx="1099">
                  <c:v>06/20/16</c:v>
                </c:pt>
                <c:pt idx="1100">
                  <c:v>06/21/16</c:v>
                </c:pt>
                <c:pt idx="1101">
                  <c:v>06/23/16</c:v>
                </c:pt>
                <c:pt idx="1102">
                  <c:v>06/24/16</c:v>
                </c:pt>
                <c:pt idx="1103">
                  <c:v>06/27/16</c:v>
                </c:pt>
                <c:pt idx="1104">
                  <c:v>06/28/16</c:v>
                </c:pt>
                <c:pt idx="1105">
                  <c:v>06/29/16</c:v>
                </c:pt>
                <c:pt idx="1106">
                  <c:v>06/30/16</c:v>
                </c:pt>
                <c:pt idx="1107">
                  <c:v>7/1/2016</c:v>
                </c:pt>
                <c:pt idx="1108">
                  <c:v>7/4/2016</c:v>
                </c:pt>
                <c:pt idx="1109">
                  <c:v>7/5/2016</c:v>
                </c:pt>
                <c:pt idx="1110">
                  <c:v>7/8/2016</c:v>
                </c:pt>
                <c:pt idx="1111">
                  <c:v>7/11/2016</c:v>
                </c:pt>
                <c:pt idx="1112">
                  <c:v>7/12/2016</c:v>
                </c:pt>
                <c:pt idx="1113">
                  <c:v>07/13/16</c:v>
                </c:pt>
                <c:pt idx="1114">
                  <c:v>07/14/16</c:v>
                </c:pt>
                <c:pt idx="1115">
                  <c:v>07/15/16</c:v>
                </c:pt>
                <c:pt idx="1116">
                  <c:v>07/18/16</c:v>
                </c:pt>
                <c:pt idx="1117">
                  <c:v>07/19/16</c:v>
                </c:pt>
                <c:pt idx="1118">
                  <c:v>07/20/16</c:v>
                </c:pt>
                <c:pt idx="1119">
                  <c:v>07/21/16</c:v>
                </c:pt>
                <c:pt idx="1120">
                  <c:v>07/22/16</c:v>
                </c:pt>
                <c:pt idx="1121">
                  <c:v>07/25/16</c:v>
                </c:pt>
                <c:pt idx="1122">
                  <c:v>07/26/16</c:v>
                </c:pt>
                <c:pt idx="1123">
                  <c:v>07/27/16</c:v>
                </c:pt>
                <c:pt idx="1124">
                  <c:v>07/28/16</c:v>
                </c:pt>
                <c:pt idx="1125">
                  <c:v>07/29/16</c:v>
                </c:pt>
                <c:pt idx="1126">
                  <c:v>8/1/2016</c:v>
                </c:pt>
                <c:pt idx="1127">
                  <c:v>8/2/2016</c:v>
                </c:pt>
                <c:pt idx="1128">
                  <c:v>8/3/2016</c:v>
                </c:pt>
                <c:pt idx="1129">
                  <c:v>8/4/2016</c:v>
                </c:pt>
                <c:pt idx="1130">
                  <c:v>8/5/2016</c:v>
                </c:pt>
                <c:pt idx="1131">
                  <c:v>8/8/2016</c:v>
                </c:pt>
                <c:pt idx="1132">
                  <c:v>8/9/2016</c:v>
                </c:pt>
                <c:pt idx="1133">
                  <c:v>8/10/2016</c:v>
                </c:pt>
                <c:pt idx="1134">
                  <c:v>8/11/2016</c:v>
                </c:pt>
                <c:pt idx="1135">
                  <c:v>8/12/2016</c:v>
                </c:pt>
                <c:pt idx="1136">
                  <c:v>08/15/16</c:v>
                </c:pt>
                <c:pt idx="1137">
                  <c:v>08/16/16</c:v>
                </c:pt>
                <c:pt idx="1138">
                  <c:v>08/17/16</c:v>
                </c:pt>
                <c:pt idx="1139">
                  <c:v>08/18/16</c:v>
                </c:pt>
                <c:pt idx="1140">
                  <c:v>08/19/16</c:v>
                </c:pt>
                <c:pt idx="1141">
                  <c:v>08/22/16</c:v>
                </c:pt>
                <c:pt idx="1142">
                  <c:v>08/23/16</c:v>
                </c:pt>
                <c:pt idx="1143">
                  <c:v>08/24/16</c:v>
                </c:pt>
                <c:pt idx="1144">
                  <c:v>08/25/16</c:v>
                </c:pt>
                <c:pt idx="1145">
                  <c:v>08/26/16</c:v>
                </c:pt>
                <c:pt idx="1146">
                  <c:v>08/29/16</c:v>
                </c:pt>
                <c:pt idx="1147">
                  <c:v>08/30/16</c:v>
                </c:pt>
                <c:pt idx="1148">
                  <c:v>9/1/2016</c:v>
                </c:pt>
                <c:pt idx="1149">
                  <c:v>9/2/2016</c:v>
                </c:pt>
                <c:pt idx="1150">
                  <c:v>9/5/2016</c:v>
                </c:pt>
                <c:pt idx="1151">
                  <c:v>9/6/2016</c:v>
                </c:pt>
                <c:pt idx="1152">
                  <c:v>9/7/2016</c:v>
                </c:pt>
                <c:pt idx="1153">
                  <c:v>9/8/2016</c:v>
                </c:pt>
                <c:pt idx="1154">
                  <c:v>9/9/2016</c:v>
                </c:pt>
                <c:pt idx="1155">
                  <c:v>09/13/16</c:v>
                </c:pt>
                <c:pt idx="1156">
                  <c:v>09/14/16</c:v>
                </c:pt>
                <c:pt idx="1157">
                  <c:v>09/15/16</c:v>
                </c:pt>
                <c:pt idx="1158">
                  <c:v>09/19/16</c:v>
                </c:pt>
                <c:pt idx="1159">
                  <c:v>09/20/16</c:v>
                </c:pt>
                <c:pt idx="1160">
                  <c:v>09/21/16</c:v>
                </c:pt>
                <c:pt idx="1161">
                  <c:v>09/22/16</c:v>
                </c:pt>
                <c:pt idx="1162">
                  <c:v>09/23/16</c:v>
                </c:pt>
                <c:pt idx="1163">
                  <c:v>09/26/16</c:v>
                </c:pt>
                <c:pt idx="1164">
                  <c:v>09/27/16</c:v>
                </c:pt>
                <c:pt idx="1165">
                  <c:v>09/28/16</c:v>
                </c:pt>
                <c:pt idx="1166">
                  <c:v>09/29/16</c:v>
                </c:pt>
                <c:pt idx="1167">
                  <c:v>09/30/16</c:v>
                </c:pt>
                <c:pt idx="1168">
                  <c:v>10/4/2016</c:v>
                </c:pt>
                <c:pt idx="1169">
                  <c:v>10/5/2016</c:v>
                </c:pt>
                <c:pt idx="1170">
                  <c:v>10/6/2016</c:v>
                </c:pt>
                <c:pt idx="1171">
                  <c:v>10/7/2016</c:v>
                </c:pt>
                <c:pt idx="1172">
                  <c:v>10/10/2016</c:v>
                </c:pt>
                <c:pt idx="1173">
                  <c:v>10/11/2016</c:v>
                </c:pt>
                <c:pt idx="1174">
                  <c:v>10/12/2016</c:v>
                </c:pt>
                <c:pt idx="1175">
                  <c:v>10/13/16</c:v>
                </c:pt>
                <c:pt idx="1176">
                  <c:v>10/14/16</c:v>
                </c:pt>
                <c:pt idx="1177">
                  <c:v>10/17/16</c:v>
                </c:pt>
                <c:pt idx="1178">
                  <c:v>10/18/16</c:v>
                </c:pt>
                <c:pt idx="1179">
                  <c:v>10/19/16</c:v>
                </c:pt>
                <c:pt idx="1180">
                  <c:v>10/20/16</c:v>
                </c:pt>
                <c:pt idx="1181">
                  <c:v>10/21/16</c:v>
                </c:pt>
                <c:pt idx="1182">
                  <c:v>10/24/16</c:v>
                </c:pt>
                <c:pt idx="1183">
                  <c:v>10/25/16</c:v>
                </c:pt>
                <c:pt idx="1184">
                  <c:v>10/26/16</c:v>
                </c:pt>
                <c:pt idx="1185">
                  <c:v>10/27/16</c:v>
                </c:pt>
                <c:pt idx="1186">
                  <c:v>10/28/16</c:v>
                </c:pt>
                <c:pt idx="1187">
                  <c:v>10/31/16</c:v>
                </c:pt>
                <c:pt idx="1188">
                  <c:v>11/1/2016</c:v>
                </c:pt>
                <c:pt idx="1189">
                  <c:v>11/2/2016</c:v>
                </c:pt>
                <c:pt idx="1190">
                  <c:v>11/3/2016</c:v>
                </c:pt>
                <c:pt idx="1191">
                  <c:v>11/4/2016</c:v>
                </c:pt>
                <c:pt idx="1192">
                  <c:v>11/7/2016</c:v>
                </c:pt>
                <c:pt idx="1193">
                  <c:v>11/8/2016</c:v>
                </c:pt>
                <c:pt idx="1194">
                  <c:v>11/9/2016</c:v>
                </c:pt>
                <c:pt idx="1195">
                  <c:v>11/10/2016</c:v>
                </c:pt>
                <c:pt idx="1196">
                  <c:v>11/11/2016</c:v>
                </c:pt>
                <c:pt idx="1197">
                  <c:v>11/14/16</c:v>
                </c:pt>
                <c:pt idx="1198">
                  <c:v>11/15/16</c:v>
                </c:pt>
                <c:pt idx="1199">
                  <c:v>11/16/16</c:v>
                </c:pt>
                <c:pt idx="1200">
                  <c:v>11/17/16</c:v>
                </c:pt>
                <c:pt idx="1201">
                  <c:v>11/18/16</c:v>
                </c:pt>
                <c:pt idx="1202">
                  <c:v>11/21/16</c:v>
                </c:pt>
                <c:pt idx="1203">
                  <c:v>11/22/16</c:v>
                </c:pt>
                <c:pt idx="1204">
                  <c:v>11/23/16</c:v>
                </c:pt>
                <c:pt idx="1205">
                  <c:v>11/24/16</c:v>
                </c:pt>
                <c:pt idx="1206">
                  <c:v>11/25/16</c:v>
                </c:pt>
                <c:pt idx="1207">
                  <c:v>11/28/16</c:v>
                </c:pt>
                <c:pt idx="1208">
                  <c:v>11/29/16</c:v>
                </c:pt>
                <c:pt idx="1209">
                  <c:v>11/30/16</c:v>
                </c:pt>
                <c:pt idx="1210">
                  <c:v>12/1/2016</c:v>
                </c:pt>
                <c:pt idx="1211">
                  <c:v>12/2/2016</c:v>
                </c:pt>
                <c:pt idx="1212">
                  <c:v>12/5/2016</c:v>
                </c:pt>
                <c:pt idx="1213">
                  <c:v>12/6/2016</c:v>
                </c:pt>
                <c:pt idx="1214">
                  <c:v>12/7/2016</c:v>
                </c:pt>
                <c:pt idx="1215">
                  <c:v>12/8/2016</c:v>
                </c:pt>
                <c:pt idx="1216">
                  <c:v>12/9/2016</c:v>
                </c:pt>
                <c:pt idx="1217">
                  <c:v>12/13/16</c:v>
                </c:pt>
                <c:pt idx="1218">
                  <c:v>12/14/16</c:v>
                </c:pt>
                <c:pt idx="1219">
                  <c:v>12/15/16</c:v>
                </c:pt>
                <c:pt idx="1220">
                  <c:v>12/16/16</c:v>
                </c:pt>
                <c:pt idx="1221">
                  <c:v>12/19/16</c:v>
                </c:pt>
                <c:pt idx="1222">
                  <c:v>12/20/16</c:v>
                </c:pt>
                <c:pt idx="1223">
                  <c:v>12/21/16</c:v>
                </c:pt>
                <c:pt idx="1224">
                  <c:v>12/22/16</c:v>
                </c:pt>
                <c:pt idx="1225">
                  <c:v>12/23/16</c:v>
                </c:pt>
                <c:pt idx="1226">
                  <c:v>12/27/16</c:v>
                </c:pt>
                <c:pt idx="1227">
                  <c:v>12/28/16</c:v>
                </c:pt>
                <c:pt idx="1228">
                  <c:v>12/29/16</c:v>
                </c:pt>
                <c:pt idx="1229">
                  <c:v>12/30/16</c:v>
                </c:pt>
                <c:pt idx="1230">
                  <c:v>1/3/2017</c:v>
                </c:pt>
                <c:pt idx="1231">
                  <c:v>1/4/2017</c:v>
                </c:pt>
                <c:pt idx="1232">
                  <c:v>1/5/2017</c:v>
                </c:pt>
                <c:pt idx="1233">
                  <c:v>1/6/2017</c:v>
                </c:pt>
                <c:pt idx="1234">
                  <c:v>1/9/2017</c:v>
                </c:pt>
                <c:pt idx="1235">
                  <c:v>1/10/2017</c:v>
                </c:pt>
                <c:pt idx="1236">
                  <c:v>1/11/2017</c:v>
                </c:pt>
                <c:pt idx="1237">
                  <c:v>1/12/2017</c:v>
                </c:pt>
                <c:pt idx="1238">
                  <c:v>01/13/17</c:v>
                </c:pt>
                <c:pt idx="1239">
                  <c:v>01/16/17</c:v>
                </c:pt>
                <c:pt idx="1240">
                  <c:v>01/17/17</c:v>
                </c:pt>
                <c:pt idx="1241">
                  <c:v>01/18/17</c:v>
                </c:pt>
                <c:pt idx="1242">
                  <c:v>01/19/17</c:v>
                </c:pt>
                <c:pt idx="1243">
                  <c:v>01/20/17</c:v>
                </c:pt>
                <c:pt idx="1244">
                  <c:v>01/23/17</c:v>
                </c:pt>
                <c:pt idx="1245">
                  <c:v>01/24/17</c:v>
                </c:pt>
                <c:pt idx="1246">
                  <c:v>01/25/17</c:v>
                </c:pt>
                <c:pt idx="1247">
                  <c:v>01/26/17</c:v>
                </c:pt>
                <c:pt idx="1248">
                  <c:v>01/27/17</c:v>
                </c:pt>
                <c:pt idx="1249">
                  <c:v>01/31/17</c:v>
                </c:pt>
                <c:pt idx="1250">
                  <c:v>2/2/2017</c:v>
                </c:pt>
                <c:pt idx="1251">
                  <c:v>2/3/2017</c:v>
                </c:pt>
                <c:pt idx="1252">
                  <c:v>2/6/2017</c:v>
                </c:pt>
                <c:pt idx="1253">
                  <c:v>2/7/2017</c:v>
                </c:pt>
                <c:pt idx="1254">
                  <c:v>2/8/2017</c:v>
                </c:pt>
                <c:pt idx="1255">
                  <c:v>2/10/2017</c:v>
                </c:pt>
                <c:pt idx="1256">
                  <c:v>02/13/17</c:v>
                </c:pt>
                <c:pt idx="1257">
                  <c:v>02/14/17</c:v>
                </c:pt>
                <c:pt idx="1258">
                  <c:v>02/15/17</c:v>
                </c:pt>
                <c:pt idx="1259">
                  <c:v>02/16/17</c:v>
                </c:pt>
                <c:pt idx="1260">
                  <c:v>02/17/17</c:v>
                </c:pt>
                <c:pt idx="1261">
                  <c:v>02/20/17</c:v>
                </c:pt>
                <c:pt idx="1262">
                  <c:v>02/21/17</c:v>
                </c:pt>
                <c:pt idx="1263">
                  <c:v>02/22/17</c:v>
                </c:pt>
                <c:pt idx="1264">
                  <c:v>02/23/17</c:v>
                </c:pt>
                <c:pt idx="1265">
                  <c:v>02/24/17</c:v>
                </c:pt>
                <c:pt idx="1266">
                  <c:v>02/27/17</c:v>
                </c:pt>
                <c:pt idx="1267">
                  <c:v>02/28/17</c:v>
                </c:pt>
                <c:pt idx="1268">
                  <c:v>3/1/2017</c:v>
                </c:pt>
                <c:pt idx="1269">
                  <c:v>3/2/2017</c:v>
                </c:pt>
                <c:pt idx="1270">
                  <c:v>3/3/2017</c:v>
                </c:pt>
                <c:pt idx="1271">
                  <c:v>3/6/2017</c:v>
                </c:pt>
                <c:pt idx="1272">
                  <c:v>3/7/2017</c:v>
                </c:pt>
                <c:pt idx="1273">
                  <c:v>3/8/2017</c:v>
                </c:pt>
                <c:pt idx="1274">
                  <c:v>3/9/2017</c:v>
                </c:pt>
                <c:pt idx="1275">
                  <c:v>3/10/2017</c:v>
                </c:pt>
                <c:pt idx="1276">
                  <c:v>03/13/17</c:v>
                </c:pt>
                <c:pt idx="1277">
                  <c:v>03/14/17</c:v>
                </c:pt>
                <c:pt idx="1278">
                  <c:v>03/15/17</c:v>
                </c:pt>
                <c:pt idx="1279">
                  <c:v>03/16/17</c:v>
                </c:pt>
                <c:pt idx="1280">
                  <c:v>03/17/17</c:v>
                </c:pt>
                <c:pt idx="1281">
                  <c:v>03/20/17</c:v>
                </c:pt>
                <c:pt idx="1282">
                  <c:v>03/21/17</c:v>
                </c:pt>
                <c:pt idx="1283">
                  <c:v>03/22/17</c:v>
                </c:pt>
                <c:pt idx="1284">
                  <c:v>03/23/17</c:v>
                </c:pt>
                <c:pt idx="1285">
                  <c:v>03/24/17</c:v>
                </c:pt>
                <c:pt idx="1286">
                  <c:v>03/27/17</c:v>
                </c:pt>
                <c:pt idx="1287">
                  <c:v>03/28/17</c:v>
                </c:pt>
                <c:pt idx="1288">
                  <c:v>03/29/17</c:v>
                </c:pt>
                <c:pt idx="1289">
                  <c:v>03/30/17</c:v>
                </c:pt>
                <c:pt idx="1290">
                  <c:v>03/31/17</c:v>
                </c:pt>
                <c:pt idx="1291">
                  <c:v>4/3/2017</c:v>
                </c:pt>
                <c:pt idx="1292">
                  <c:v>4/4/2017</c:v>
                </c:pt>
                <c:pt idx="1293">
                  <c:v>4/5/2017</c:v>
                </c:pt>
                <c:pt idx="1294">
                  <c:v>4/6/2017</c:v>
                </c:pt>
                <c:pt idx="1295">
                  <c:v>4/7/2017</c:v>
                </c:pt>
                <c:pt idx="1296">
                  <c:v>4/10/2017</c:v>
                </c:pt>
                <c:pt idx="1297">
                  <c:v>4/11/2017</c:v>
                </c:pt>
                <c:pt idx="1298">
                  <c:v>4/12/2017</c:v>
                </c:pt>
                <c:pt idx="1299">
                  <c:v>04/13/17</c:v>
                </c:pt>
                <c:pt idx="1300">
                  <c:v>04/14/17</c:v>
                </c:pt>
                <c:pt idx="1301">
                  <c:v>04/17/17</c:v>
                </c:pt>
                <c:pt idx="1302">
                  <c:v>04/18/17</c:v>
                </c:pt>
                <c:pt idx="1303">
                  <c:v>04/19/17</c:v>
                </c:pt>
                <c:pt idx="1304">
                  <c:v>04/20/17</c:v>
                </c:pt>
                <c:pt idx="1305">
                  <c:v>04/21/17</c:v>
                </c:pt>
                <c:pt idx="1306">
                  <c:v>04/25/17</c:v>
                </c:pt>
                <c:pt idx="1307">
                  <c:v>04/26/17</c:v>
                </c:pt>
                <c:pt idx="1308">
                  <c:v>04/27/17</c:v>
                </c:pt>
                <c:pt idx="1309">
                  <c:v>04/28/17</c:v>
                </c:pt>
                <c:pt idx="1310">
                  <c:v>5/2/2017</c:v>
                </c:pt>
                <c:pt idx="1311">
                  <c:v>5/3/2017</c:v>
                </c:pt>
                <c:pt idx="1312">
                  <c:v>5/4/2017</c:v>
                </c:pt>
                <c:pt idx="1313">
                  <c:v>5/5/2017</c:v>
                </c:pt>
                <c:pt idx="1314">
                  <c:v>5/8/2017</c:v>
                </c:pt>
                <c:pt idx="1315">
                  <c:v>5/9/2017</c:v>
                </c:pt>
                <c:pt idx="1316">
                  <c:v>5/11/2017</c:v>
                </c:pt>
                <c:pt idx="1317">
                  <c:v>5/12/2017</c:v>
                </c:pt>
                <c:pt idx="1318">
                  <c:v>5/15/17</c:v>
                </c:pt>
                <c:pt idx="1319">
                  <c:v>05/16/17</c:v>
                </c:pt>
                <c:pt idx="1320">
                  <c:v>05/17/17</c:v>
                </c:pt>
                <c:pt idx="1321">
                  <c:v>05/18/17</c:v>
                </c:pt>
                <c:pt idx="1322">
                  <c:v>05/19/17</c:v>
                </c:pt>
                <c:pt idx="1323">
                  <c:v>05/22/17</c:v>
                </c:pt>
                <c:pt idx="1324">
                  <c:v>05/23/17</c:v>
                </c:pt>
              </c:strCache>
            </c:strRef>
          </c:cat>
          <c:val>
            <c:numRef>
              <c:f>'Share Price'!$G$4:$G$1328</c:f>
              <c:numCache>
                <c:formatCode>General</c:formatCode>
                <c:ptCount val="1325"/>
                <c:pt idx="0">
                  <c:v>523200</c:v>
                </c:pt>
                <c:pt idx="1">
                  <c:v>694500</c:v>
                </c:pt>
                <c:pt idx="2">
                  <c:v>996900</c:v>
                </c:pt>
                <c:pt idx="3">
                  <c:v>665500</c:v>
                </c:pt>
                <c:pt idx="4">
                  <c:v>363800</c:v>
                </c:pt>
                <c:pt idx="5">
                  <c:v>477900</c:v>
                </c:pt>
                <c:pt idx="6">
                  <c:v>353900</c:v>
                </c:pt>
                <c:pt idx="7">
                  <c:v>1062200</c:v>
                </c:pt>
                <c:pt idx="8">
                  <c:v>884300</c:v>
                </c:pt>
                <c:pt idx="9">
                  <c:v>581700</c:v>
                </c:pt>
                <c:pt idx="10">
                  <c:v>1277000</c:v>
                </c:pt>
                <c:pt idx="11">
                  <c:v>644500</c:v>
                </c:pt>
                <c:pt idx="12">
                  <c:v>593000</c:v>
                </c:pt>
                <c:pt idx="13">
                  <c:v>1081100</c:v>
                </c:pt>
                <c:pt idx="14">
                  <c:v>1889100</c:v>
                </c:pt>
                <c:pt idx="15">
                  <c:v>801500</c:v>
                </c:pt>
                <c:pt idx="16">
                  <c:v>461900</c:v>
                </c:pt>
                <c:pt idx="17">
                  <c:v>1104600</c:v>
                </c:pt>
                <c:pt idx="18">
                  <c:v>1113700</c:v>
                </c:pt>
                <c:pt idx="19">
                  <c:v>1375100</c:v>
                </c:pt>
                <c:pt idx="20">
                  <c:v>1894800</c:v>
                </c:pt>
                <c:pt idx="21">
                  <c:v>1621100</c:v>
                </c:pt>
                <c:pt idx="22">
                  <c:v>1398600</c:v>
                </c:pt>
                <c:pt idx="23">
                  <c:v>404900</c:v>
                </c:pt>
                <c:pt idx="24">
                  <c:v>1235500</c:v>
                </c:pt>
                <c:pt idx="25">
                  <c:v>1709500</c:v>
                </c:pt>
                <c:pt idx="26">
                  <c:v>1473800</c:v>
                </c:pt>
                <c:pt idx="27">
                  <c:v>1821300</c:v>
                </c:pt>
                <c:pt idx="28">
                  <c:v>1132600</c:v>
                </c:pt>
                <c:pt idx="29">
                  <c:v>671400</c:v>
                </c:pt>
                <c:pt idx="30">
                  <c:v>1439800</c:v>
                </c:pt>
                <c:pt idx="31">
                  <c:v>3846100</c:v>
                </c:pt>
                <c:pt idx="32">
                  <c:v>742100</c:v>
                </c:pt>
                <c:pt idx="33">
                  <c:v>317200</c:v>
                </c:pt>
                <c:pt idx="34">
                  <c:v>262000</c:v>
                </c:pt>
                <c:pt idx="35">
                  <c:v>623100</c:v>
                </c:pt>
                <c:pt idx="36">
                  <c:v>1809600</c:v>
                </c:pt>
                <c:pt idx="37">
                  <c:v>919300</c:v>
                </c:pt>
                <c:pt idx="38">
                  <c:v>667700</c:v>
                </c:pt>
                <c:pt idx="39">
                  <c:v>773000</c:v>
                </c:pt>
                <c:pt idx="40">
                  <c:v>1290900</c:v>
                </c:pt>
                <c:pt idx="41">
                  <c:v>370900</c:v>
                </c:pt>
                <c:pt idx="42">
                  <c:v>820300</c:v>
                </c:pt>
                <c:pt idx="43">
                  <c:v>362400</c:v>
                </c:pt>
                <c:pt idx="44">
                  <c:v>778500</c:v>
                </c:pt>
                <c:pt idx="45">
                  <c:v>1058600</c:v>
                </c:pt>
                <c:pt idx="46">
                  <c:v>1425500</c:v>
                </c:pt>
                <c:pt idx="47">
                  <c:v>1387500</c:v>
                </c:pt>
                <c:pt idx="48">
                  <c:v>2036900</c:v>
                </c:pt>
                <c:pt idx="49">
                  <c:v>930800</c:v>
                </c:pt>
                <c:pt idx="50">
                  <c:v>476000</c:v>
                </c:pt>
                <c:pt idx="51">
                  <c:v>2602300</c:v>
                </c:pt>
                <c:pt idx="52">
                  <c:v>1582000</c:v>
                </c:pt>
                <c:pt idx="53">
                  <c:v>1144700</c:v>
                </c:pt>
                <c:pt idx="54">
                  <c:v>677700</c:v>
                </c:pt>
                <c:pt idx="55">
                  <c:v>1160000</c:v>
                </c:pt>
                <c:pt idx="56">
                  <c:v>862500</c:v>
                </c:pt>
                <c:pt idx="57">
                  <c:v>1075600</c:v>
                </c:pt>
                <c:pt idx="58">
                  <c:v>2876900</c:v>
                </c:pt>
                <c:pt idx="59">
                  <c:v>2140900</c:v>
                </c:pt>
                <c:pt idx="60">
                  <c:v>882600</c:v>
                </c:pt>
                <c:pt idx="61">
                  <c:v>1186900</c:v>
                </c:pt>
                <c:pt idx="62">
                  <c:v>908400</c:v>
                </c:pt>
                <c:pt idx="63">
                  <c:v>169700</c:v>
                </c:pt>
                <c:pt idx="64">
                  <c:v>440400</c:v>
                </c:pt>
                <c:pt idx="65">
                  <c:v>860100</c:v>
                </c:pt>
                <c:pt idx="66">
                  <c:v>1116600</c:v>
                </c:pt>
                <c:pt idx="67">
                  <c:v>1210400</c:v>
                </c:pt>
                <c:pt idx="68">
                  <c:v>1681900</c:v>
                </c:pt>
                <c:pt idx="69">
                  <c:v>1086200</c:v>
                </c:pt>
                <c:pt idx="70">
                  <c:v>783200</c:v>
                </c:pt>
                <c:pt idx="71">
                  <c:v>783800</c:v>
                </c:pt>
                <c:pt idx="72">
                  <c:v>1053300</c:v>
                </c:pt>
                <c:pt idx="73">
                  <c:v>651500</c:v>
                </c:pt>
                <c:pt idx="74">
                  <c:v>846200</c:v>
                </c:pt>
                <c:pt idx="75">
                  <c:v>1089800</c:v>
                </c:pt>
                <c:pt idx="76">
                  <c:v>997000</c:v>
                </c:pt>
                <c:pt idx="77">
                  <c:v>219100</c:v>
                </c:pt>
                <c:pt idx="78">
                  <c:v>956800</c:v>
                </c:pt>
                <c:pt idx="79">
                  <c:v>635200</c:v>
                </c:pt>
                <c:pt idx="80">
                  <c:v>618200</c:v>
                </c:pt>
                <c:pt idx="81">
                  <c:v>1186000</c:v>
                </c:pt>
                <c:pt idx="82">
                  <c:v>719400</c:v>
                </c:pt>
                <c:pt idx="83">
                  <c:v>629600</c:v>
                </c:pt>
                <c:pt idx="84">
                  <c:v>333600</c:v>
                </c:pt>
                <c:pt idx="85">
                  <c:v>727900</c:v>
                </c:pt>
                <c:pt idx="86">
                  <c:v>1318800</c:v>
                </c:pt>
                <c:pt idx="87">
                  <c:v>579400</c:v>
                </c:pt>
                <c:pt idx="88">
                  <c:v>709700</c:v>
                </c:pt>
                <c:pt idx="89">
                  <c:v>1632100</c:v>
                </c:pt>
                <c:pt idx="90">
                  <c:v>1686200</c:v>
                </c:pt>
                <c:pt idx="91">
                  <c:v>1069300</c:v>
                </c:pt>
                <c:pt idx="92">
                  <c:v>1176100</c:v>
                </c:pt>
                <c:pt idx="93">
                  <c:v>3236200</c:v>
                </c:pt>
                <c:pt idx="94">
                  <c:v>934100</c:v>
                </c:pt>
                <c:pt idx="95">
                  <c:v>1684500</c:v>
                </c:pt>
                <c:pt idx="96">
                  <c:v>2909100</c:v>
                </c:pt>
                <c:pt idx="97">
                  <c:v>1956000</c:v>
                </c:pt>
                <c:pt idx="98">
                  <c:v>1919800</c:v>
                </c:pt>
                <c:pt idx="99">
                  <c:v>1551400</c:v>
                </c:pt>
                <c:pt idx="100">
                  <c:v>2216200</c:v>
                </c:pt>
                <c:pt idx="101">
                  <c:v>284200</c:v>
                </c:pt>
                <c:pt idx="102">
                  <c:v>525700</c:v>
                </c:pt>
                <c:pt idx="103">
                  <c:v>948400</c:v>
                </c:pt>
                <c:pt idx="104">
                  <c:v>743300</c:v>
                </c:pt>
                <c:pt idx="105">
                  <c:v>1447100</c:v>
                </c:pt>
                <c:pt idx="106">
                  <c:v>455900</c:v>
                </c:pt>
                <c:pt idx="107">
                  <c:v>1030200</c:v>
                </c:pt>
                <c:pt idx="108">
                  <c:v>591500</c:v>
                </c:pt>
                <c:pt idx="109">
                  <c:v>1405800</c:v>
                </c:pt>
                <c:pt idx="110">
                  <c:v>624800</c:v>
                </c:pt>
                <c:pt idx="111">
                  <c:v>975000</c:v>
                </c:pt>
                <c:pt idx="112">
                  <c:v>2492000</c:v>
                </c:pt>
                <c:pt idx="113">
                  <c:v>2399600</c:v>
                </c:pt>
                <c:pt idx="114">
                  <c:v>1943500</c:v>
                </c:pt>
                <c:pt idx="115">
                  <c:v>1072500</c:v>
                </c:pt>
                <c:pt idx="116">
                  <c:v>1705100</c:v>
                </c:pt>
                <c:pt idx="117">
                  <c:v>668500</c:v>
                </c:pt>
                <c:pt idx="118">
                  <c:v>652000</c:v>
                </c:pt>
                <c:pt idx="119">
                  <c:v>2423700</c:v>
                </c:pt>
                <c:pt idx="120">
                  <c:v>944800</c:v>
                </c:pt>
                <c:pt idx="121">
                  <c:v>990000</c:v>
                </c:pt>
                <c:pt idx="122">
                  <c:v>351000</c:v>
                </c:pt>
                <c:pt idx="123">
                  <c:v>2163700</c:v>
                </c:pt>
                <c:pt idx="124">
                  <c:v>1694300</c:v>
                </c:pt>
                <c:pt idx="125">
                  <c:v>567100</c:v>
                </c:pt>
                <c:pt idx="126">
                  <c:v>339500</c:v>
                </c:pt>
                <c:pt idx="127">
                  <c:v>598500</c:v>
                </c:pt>
                <c:pt idx="128">
                  <c:v>580100</c:v>
                </c:pt>
                <c:pt idx="129">
                  <c:v>778400</c:v>
                </c:pt>
                <c:pt idx="130">
                  <c:v>575800</c:v>
                </c:pt>
                <c:pt idx="131">
                  <c:v>379400</c:v>
                </c:pt>
                <c:pt idx="132">
                  <c:v>353000</c:v>
                </c:pt>
                <c:pt idx="133">
                  <c:v>602600</c:v>
                </c:pt>
                <c:pt idx="134">
                  <c:v>606100</c:v>
                </c:pt>
                <c:pt idx="135">
                  <c:v>427400</c:v>
                </c:pt>
                <c:pt idx="136">
                  <c:v>997200</c:v>
                </c:pt>
                <c:pt idx="137">
                  <c:v>175000</c:v>
                </c:pt>
                <c:pt idx="138">
                  <c:v>705100</c:v>
                </c:pt>
                <c:pt idx="139">
                  <c:v>334400</c:v>
                </c:pt>
                <c:pt idx="140">
                  <c:v>1039600</c:v>
                </c:pt>
                <c:pt idx="141">
                  <c:v>1332900</c:v>
                </c:pt>
                <c:pt idx="142">
                  <c:v>484900</c:v>
                </c:pt>
                <c:pt idx="143">
                  <c:v>964200</c:v>
                </c:pt>
                <c:pt idx="144">
                  <c:v>360800</c:v>
                </c:pt>
                <c:pt idx="145">
                  <c:v>385200</c:v>
                </c:pt>
                <c:pt idx="146">
                  <c:v>863700</c:v>
                </c:pt>
                <c:pt idx="147">
                  <c:v>801800</c:v>
                </c:pt>
                <c:pt idx="148">
                  <c:v>765600</c:v>
                </c:pt>
                <c:pt idx="149">
                  <c:v>1414000</c:v>
                </c:pt>
                <c:pt idx="150">
                  <c:v>446300</c:v>
                </c:pt>
                <c:pt idx="151">
                  <c:v>414700</c:v>
                </c:pt>
                <c:pt idx="152">
                  <c:v>1486800</c:v>
                </c:pt>
                <c:pt idx="153">
                  <c:v>652200</c:v>
                </c:pt>
                <c:pt idx="154">
                  <c:v>899000</c:v>
                </c:pt>
                <c:pt idx="155">
                  <c:v>338300</c:v>
                </c:pt>
                <c:pt idx="156">
                  <c:v>671500</c:v>
                </c:pt>
                <c:pt idx="157">
                  <c:v>472800</c:v>
                </c:pt>
                <c:pt idx="158">
                  <c:v>137300</c:v>
                </c:pt>
                <c:pt idx="159">
                  <c:v>358300</c:v>
                </c:pt>
                <c:pt idx="160">
                  <c:v>61800</c:v>
                </c:pt>
                <c:pt idx="161">
                  <c:v>150200</c:v>
                </c:pt>
                <c:pt idx="162">
                  <c:v>171000</c:v>
                </c:pt>
                <c:pt idx="163">
                  <c:v>603000</c:v>
                </c:pt>
                <c:pt idx="164">
                  <c:v>529300</c:v>
                </c:pt>
                <c:pt idx="165">
                  <c:v>339700</c:v>
                </c:pt>
                <c:pt idx="166">
                  <c:v>720100</c:v>
                </c:pt>
                <c:pt idx="167">
                  <c:v>1011000</c:v>
                </c:pt>
                <c:pt idx="168">
                  <c:v>563100</c:v>
                </c:pt>
                <c:pt idx="169">
                  <c:v>637600</c:v>
                </c:pt>
                <c:pt idx="170">
                  <c:v>1306600</c:v>
                </c:pt>
                <c:pt idx="171">
                  <c:v>1923500</c:v>
                </c:pt>
                <c:pt idx="172">
                  <c:v>1449000</c:v>
                </c:pt>
                <c:pt idx="173">
                  <c:v>1617000</c:v>
                </c:pt>
                <c:pt idx="174">
                  <c:v>1928400</c:v>
                </c:pt>
                <c:pt idx="175">
                  <c:v>561300</c:v>
                </c:pt>
                <c:pt idx="176">
                  <c:v>1030500</c:v>
                </c:pt>
                <c:pt idx="177">
                  <c:v>2366000</c:v>
                </c:pt>
                <c:pt idx="178">
                  <c:v>432800</c:v>
                </c:pt>
                <c:pt idx="179">
                  <c:v>445300</c:v>
                </c:pt>
                <c:pt idx="180">
                  <c:v>998300</c:v>
                </c:pt>
                <c:pt idx="181">
                  <c:v>391500</c:v>
                </c:pt>
                <c:pt idx="182">
                  <c:v>1629900</c:v>
                </c:pt>
                <c:pt idx="183">
                  <c:v>532700</c:v>
                </c:pt>
                <c:pt idx="184">
                  <c:v>939500</c:v>
                </c:pt>
                <c:pt idx="185">
                  <c:v>4316900</c:v>
                </c:pt>
                <c:pt idx="186">
                  <c:v>1481200</c:v>
                </c:pt>
                <c:pt idx="187">
                  <c:v>1046700</c:v>
                </c:pt>
                <c:pt idx="188">
                  <c:v>691000</c:v>
                </c:pt>
                <c:pt idx="189">
                  <c:v>2202400</c:v>
                </c:pt>
                <c:pt idx="190">
                  <c:v>482300</c:v>
                </c:pt>
                <c:pt idx="191">
                  <c:v>163100</c:v>
                </c:pt>
                <c:pt idx="192">
                  <c:v>660700</c:v>
                </c:pt>
                <c:pt idx="193">
                  <c:v>481500</c:v>
                </c:pt>
                <c:pt idx="194">
                  <c:v>639200</c:v>
                </c:pt>
                <c:pt idx="195">
                  <c:v>499400</c:v>
                </c:pt>
                <c:pt idx="196">
                  <c:v>821800</c:v>
                </c:pt>
                <c:pt idx="197">
                  <c:v>618800</c:v>
                </c:pt>
                <c:pt idx="198">
                  <c:v>446400</c:v>
                </c:pt>
                <c:pt idx="199">
                  <c:v>264300</c:v>
                </c:pt>
                <c:pt idx="200">
                  <c:v>201800</c:v>
                </c:pt>
                <c:pt idx="201">
                  <c:v>399600</c:v>
                </c:pt>
                <c:pt idx="202">
                  <c:v>349600</c:v>
                </c:pt>
                <c:pt idx="203">
                  <c:v>112600</c:v>
                </c:pt>
                <c:pt idx="204">
                  <c:v>485800</c:v>
                </c:pt>
                <c:pt idx="205">
                  <c:v>414600</c:v>
                </c:pt>
                <c:pt idx="206">
                  <c:v>461800</c:v>
                </c:pt>
                <c:pt idx="207">
                  <c:v>1553300</c:v>
                </c:pt>
                <c:pt idx="208">
                  <c:v>1133600</c:v>
                </c:pt>
                <c:pt idx="209">
                  <c:v>314200</c:v>
                </c:pt>
                <c:pt idx="210">
                  <c:v>548600</c:v>
                </c:pt>
                <c:pt idx="211">
                  <c:v>424500</c:v>
                </c:pt>
                <c:pt idx="212">
                  <c:v>543600</c:v>
                </c:pt>
                <c:pt idx="213">
                  <c:v>2868300</c:v>
                </c:pt>
                <c:pt idx="214">
                  <c:v>844200</c:v>
                </c:pt>
                <c:pt idx="215">
                  <c:v>1090700</c:v>
                </c:pt>
                <c:pt idx="216">
                  <c:v>1891300</c:v>
                </c:pt>
                <c:pt idx="217">
                  <c:v>1296000</c:v>
                </c:pt>
                <c:pt idx="218">
                  <c:v>1668100</c:v>
                </c:pt>
                <c:pt idx="219">
                  <c:v>895700</c:v>
                </c:pt>
                <c:pt idx="220">
                  <c:v>1243000</c:v>
                </c:pt>
                <c:pt idx="221">
                  <c:v>1793900</c:v>
                </c:pt>
                <c:pt idx="222">
                  <c:v>2518100</c:v>
                </c:pt>
                <c:pt idx="223">
                  <c:v>907900</c:v>
                </c:pt>
                <c:pt idx="224">
                  <c:v>2495000</c:v>
                </c:pt>
                <c:pt idx="225">
                  <c:v>797900</c:v>
                </c:pt>
                <c:pt idx="226">
                  <c:v>426200</c:v>
                </c:pt>
                <c:pt idx="227">
                  <c:v>837600</c:v>
                </c:pt>
                <c:pt idx="228">
                  <c:v>1049000</c:v>
                </c:pt>
                <c:pt idx="229">
                  <c:v>786100</c:v>
                </c:pt>
                <c:pt idx="230">
                  <c:v>1005900</c:v>
                </c:pt>
                <c:pt idx="231">
                  <c:v>752300</c:v>
                </c:pt>
                <c:pt idx="232">
                  <c:v>1064700</c:v>
                </c:pt>
                <c:pt idx="233">
                  <c:v>277800</c:v>
                </c:pt>
                <c:pt idx="234">
                  <c:v>1135100</c:v>
                </c:pt>
                <c:pt idx="235">
                  <c:v>152000</c:v>
                </c:pt>
                <c:pt idx="236">
                  <c:v>823700</c:v>
                </c:pt>
                <c:pt idx="237">
                  <c:v>890000</c:v>
                </c:pt>
                <c:pt idx="238">
                  <c:v>1475600</c:v>
                </c:pt>
                <c:pt idx="239">
                  <c:v>734500</c:v>
                </c:pt>
                <c:pt idx="240">
                  <c:v>468900</c:v>
                </c:pt>
                <c:pt idx="241">
                  <c:v>84700</c:v>
                </c:pt>
                <c:pt idx="242">
                  <c:v>443600</c:v>
                </c:pt>
                <c:pt idx="243">
                  <c:v>237200</c:v>
                </c:pt>
                <c:pt idx="244">
                  <c:v>1190900</c:v>
                </c:pt>
                <c:pt idx="245">
                  <c:v>661400</c:v>
                </c:pt>
                <c:pt idx="246">
                  <c:v>429100</c:v>
                </c:pt>
                <c:pt idx="247">
                  <c:v>473100</c:v>
                </c:pt>
                <c:pt idx="248">
                  <c:v>549800</c:v>
                </c:pt>
                <c:pt idx="249">
                  <c:v>839400</c:v>
                </c:pt>
                <c:pt idx="250">
                  <c:v>603100</c:v>
                </c:pt>
                <c:pt idx="251">
                  <c:v>743200</c:v>
                </c:pt>
                <c:pt idx="252">
                  <c:v>1298000</c:v>
                </c:pt>
                <c:pt idx="253">
                  <c:v>603000</c:v>
                </c:pt>
                <c:pt idx="254">
                  <c:v>1433000</c:v>
                </c:pt>
                <c:pt idx="255">
                  <c:v>1496800</c:v>
                </c:pt>
                <c:pt idx="256">
                  <c:v>1925300</c:v>
                </c:pt>
                <c:pt idx="257">
                  <c:v>1173500</c:v>
                </c:pt>
                <c:pt idx="258">
                  <c:v>1117900</c:v>
                </c:pt>
                <c:pt idx="259">
                  <c:v>573900</c:v>
                </c:pt>
                <c:pt idx="260">
                  <c:v>1180100</c:v>
                </c:pt>
                <c:pt idx="261">
                  <c:v>1077400</c:v>
                </c:pt>
                <c:pt idx="262">
                  <c:v>282600</c:v>
                </c:pt>
                <c:pt idx="263">
                  <c:v>424200</c:v>
                </c:pt>
                <c:pt idx="264">
                  <c:v>825700</c:v>
                </c:pt>
                <c:pt idx="265">
                  <c:v>687000</c:v>
                </c:pt>
                <c:pt idx="266">
                  <c:v>1784400</c:v>
                </c:pt>
                <c:pt idx="267">
                  <c:v>1968300</c:v>
                </c:pt>
                <c:pt idx="268">
                  <c:v>286900</c:v>
                </c:pt>
                <c:pt idx="269">
                  <c:v>374800</c:v>
                </c:pt>
                <c:pt idx="270">
                  <c:v>406200</c:v>
                </c:pt>
                <c:pt idx="271">
                  <c:v>484600</c:v>
                </c:pt>
                <c:pt idx="272">
                  <c:v>255000</c:v>
                </c:pt>
                <c:pt idx="273">
                  <c:v>507600</c:v>
                </c:pt>
                <c:pt idx="274">
                  <c:v>681800</c:v>
                </c:pt>
                <c:pt idx="275">
                  <c:v>621700</c:v>
                </c:pt>
                <c:pt idx="276">
                  <c:v>2887200</c:v>
                </c:pt>
                <c:pt idx="277">
                  <c:v>991100</c:v>
                </c:pt>
                <c:pt idx="278">
                  <c:v>235300</c:v>
                </c:pt>
                <c:pt idx="279">
                  <c:v>548500</c:v>
                </c:pt>
                <c:pt idx="280">
                  <c:v>425800</c:v>
                </c:pt>
                <c:pt idx="281">
                  <c:v>459000</c:v>
                </c:pt>
                <c:pt idx="282">
                  <c:v>109100</c:v>
                </c:pt>
                <c:pt idx="283">
                  <c:v>575300</c:v>
                </c:pt>
                <c:pt idx="284">
                  <c:v>1436600</c:v>
                </c:pt>
                <c:pt idx="285">
                  <c:v>264500</c:v>
                </c:pt>
                <c:pt idx="286">
                  <c:v>1237900</c:v>
                </c:pt>
                <c:pt idx="287">
                  <c:v>1222700</c:v>
                </c:pt>
                <c:pt idx="288">
                  <c:v>1752200</c:v>
                </c:pt>
                <c:pt idx="289">
                  <c:v>1494900</c:v>
                </c:pt>
                <c:pt idx="290">
                  <c:v>1968700</c:v>
                </c:pt>
                <c:pt idx="291">
                  <c:v>1503800</c:v>
                </c:pt>
                <c:pt idx="292">
                  <c:v>5300300</c:v>
                </c:pt>
                <c:pt idx="293">
                  <c:v>521600</c:v>
                </c:pt>
                <c:pt idx="294">
                  <c:v>582900</c:v>
                </c:pt>
                <c:pt idx="295">
                  <c:v>612200</c:v>
                </c:pt>
                <c:pt idx="296">
                  <c:v>697700</c:v>
                </c:pt>
                <c:pt idx="297">
                  <c:v>538000</c:v>
                </c:pt>
                <c:pt idx="298">
                  <c:v>431500</c:v>
                </c:pt>
                <c:pt idx="299">
                  <c:v>1468000</c:v>
                </c:pt>
                <c:pt idx="300">
                  <c:v>424600</c:v>
                </c:pt>
                <c:pt idx="301">
                  <c:v>505100</c:v>
                </c:pt>
                <c:pt idx="302">
                  <c:v>393000</c:v>
                </c:pt>
                <c:pt idx="303">
                  <c:v>405000</c:v>
                </c:pt>
                <c:pt idx="304">
                  <c:v>550300</c:v>
                </c:pt>
                <c:pt idx="305">
                  <c:v>1005700</c:v>
                </c:pt>
                <c:pt idx="306">
                  <c:v>333400</c:v>
                </c:pt>
                <c:pt idx="307">
                  <c:v>505800</c:v>
                </c:pt>
                <c:pt idx="308">
                  <c:v>221700</c:v>
                </c:pt>
                <c:pt idx="309">
                  <c:v>332700</c:v>
                </c:pt>
                <c:pt idx="310">
                  <c:v>725300</c:v>
                </c:pt>
                <c:pt idx="311">
                  <c:v>1363800</c:v>
                </c:pt>
                <c:pt idx="312">
                  <c:v>1204300</c:v>
                </c:pt>
                <c:pt idx="313">
                  <c:v>678900</c:v>
                </c:pt>
                <c:pt idx="314">
                  <c:v>931400</c:v>
                </c:pt>
                <c:pt idx="315">
                  <c:v>603700</c:v>
                </c:pt>
                <c:pt idx="316">
                  <c:v>395000</c:v>
                </c:pt>
                <c:pt idx="317">
                  <c:v>394400</c:v>
                </c:pt>
                <c:pt idx="318">
                  <c:v>229200</c:v>
                </c:pt>
                <c:pt idx="319">
                  <c:v>312500</c:v>
                </c:pt>
                <c:pt idx="320">
                  <c:v>111700</c:v>
                </c:pt>
                <c:pt idx="321">
                  <c:v>457100</c:v>
                </c:pt>
                <c:pt idx="322">
                  <c:v>595200</c:v>
                </c:pt>
                <c:pt idx="323">
                  <c:v>643900</c:v>
                </c:pt>
                <c:pt idx="324">
                  <c:v>826800</c:v>
                </c:pt>
                <c:pt idx="325">
                  <c:v>328600</c:v>
                </c:pt>
                <c:pt idx="326">
                  <c:v>859200</c:v>
                </c:pt>
                <c:pt idx="327">
                  <c:v>877600</c:v>
                </c:pt>
                <c:pt idx="328">
                  <c:v>731600</c:v>
                </c:pt>
                <c:pt idx="329">
                  <c:v>296300</c:v>
                </c:pt>
                <c:pt idx="330">
                  <c:v>244400</c:v>
                </c:pt>
                <c:pt idx="331">
                  <c:v>437300</c:v>
                </c:pt>
                <c:pt idx="332">
                  <c:v>1166200</c:v>
                </c:pt>
                <c:pt idx="333">
                  <c:v>722800</c:v>
                </c:pt>
                <c:pt idx="334">
                  <c:v>603700</c:v>
                </c:pt>
                <c:pt idx="335">
                  <c:v>194000</c:v>
                </c:pt>
                <c:pt idx="336">
                  <c:v>333300</c:v>
                </c:pt>
                <c:pt idx="337">
                  <c:v>362500</c:v>
                </c:pt>
                <c:pt idx="338">
                  <c:v>407300</c:v>
                </c:pt>
                <c:pt idx="339">
                  <c:v>888300</c:v>
                </c:pt>
                <c:pt idx="340">
                  <c:v>642000</c:v>
                </c:pt>
                <c:pt idx="341">
                  <c:v>1109700</c:v>
                </c:pt>
                <c:pt idx="342">
                  <c:v>1982600</c:v>
                </c:pt>
                <c:pt idx="343">
                  <c:v>1426400</c:v>
                </c:pt>
                <c:pt idx="344">
                  <c:v>685000</c:v>
                </c:pt>
                <c:pt idx="345">
                  <c:v>565600</c:v>
                </c:pt>
                <c:pt idx="346">
                  <c:v>563200</c:v>
                </c:pt>
                <c:pt idx="347">
                  <c:v>455300</c:v>
                </c:pt>
                <c:pt idx="348">
                  <c:v>241800</c:v>
                </c:pt>
                <c:pt idx="349">
                  <c:v>628500</c:v>
                </c:pt>
                <c:pt idx="350">
                  <c:v>442700</c:v>
                </c:pt>
                <c:pt idx="351">
                  <c:v>1378100</c:v>
                </c:pt>
                <c:pt idx="352">
                  <c:v>1009600</c:v>
                </c:pt>
                <c:pt idx="353">
                  <c:v>1110300</c:v>
                </c:pt>
                <c:pt idx="354">
                  <c:v>1460800</c:v>
                </c:pt>
                <c:pt idx="355">
                  <c:v>1073900</c:v>
                </c:pt>
                <c:pt idx="356">
                  <c:v>407300</c:v>
                </c:pt>
                <c:pt idx="357">
                  <c:v>305900</c:v>
                </c:pt>
                <c:pt idx="358">
                  <c:v>584600</c:v>
                </c:pt>
                <c:pt idx="359">
                  <c:v>314100</c:v>
                </c:pt>
                <c:pt idx="360">
                  <c:v>1575000</c:v>
                </c:pt>
                <c:pt idx="361">
                  <c:v>241900</c:v>
                </c:pt>
                <c:pt idx="362">
                  <c:v>819800</c:v>
                </c:pt>
                <c:pt idx="363">
                  <c:v>799300</c:v>
                </c:pt>
                <c:pt idx="364">
                  <c:v>684000</c:v>
                </c:pt>
                <c:pt idx="365">
                  <c:v>1510400</c:v>
                </c:pt>
                <c:pt idx="366">
                  <c:v>321100</c:v>
                </c:pt>
                <c:pt idx="367">
                  <c:v>328800</c:v>
                </c:pt>
                <c:pt idx="368">
                  <c:v>464300</c:v>
                </c:pt>
                <c:pt idx="369">
                  <c:v>110800</c:v>
                </c:pt>
                <c:pt idx="370">
                  <c:v>582900</c:v>
                </c:pt>
                <c:pt idx="371">
                  <c:v>393000</c:v>
                </c:pt>
                <c:pt idx="372">
                  <c:v>448200</c:v>
                </c:pt>
                <c:pt idx="373">
                  <c:v>102100</c:v>
                </c:pt>
                <c:pt idx="374">
                  <c:v>598400</c:v>
                </c:pt>
                <c:pt idx="375">
                  <c:v>287700</c:v>
                </c:pt>
                <c:pt idx="376">
                  <c:v>368000</c:v>
                </c:pt>
                <c:pt idx="377">
                  <c:v>89800</c:v>
                </c:pt>
                <c:pt idx="378">
                  <c:v>740600</c:v>
                </c:pt>
                <c:pt idx="379">
                  <c:v>1479200</c:v>
                </c:pt>
                <c:pt idx="380">
                  <c:v>839200</c:v>
                </c:pt>
                <c:pt idx="381">
                  <c:v>185400</c:v>
                </c:pt>
                <c:pt idx="382">
                  <c:v>194000</c:v>
                </c:pt>
                <c:pt idx="383">
                  <c:v>468500</c:v>
                </c:pt>
                <c:pt idx="384">
                  <c:v>44600</c:v>
                </c:pt>
                <c:pt idx="385">
                  <c:v>311300</c:v>
                </c:pt>
                <c:pt idx="386">
                  <c:v>71100</c:v>
                </c:pt>
                <c:pt idx="387">
                  <c:v>364900</c:v>
                </c:pt>
                <c:pt idx="388">
                  <c:v>1078900</c:v>
                </c:pt>
                <c:pt idx="389">
                  <c:v>382500</c:v>
                </c:pt>
                <c:pt idx="390">
                  <c:v>274300</c:v>
                </c:pt>
                <c:pt idx="391">
                  <c:v>184700</c:v>
                </c:pt>
                <c:pt idx="392">
                  <c:v>86300</c:v>
                </c:pt>
                <c:pt idx="393">
                  <c:v>318000</c:v>
                </c:pt>
                <c:pt idx="394">
                  <c:v>323400</c:v>
                </c:pt>
                <c:pt idx="395">
                  <c:v>443400</c:v>
                </c:pt>
                <c:pt idx="396">
                  <c:v>158600</c:v>
                </c:pt>
                <c:pt idx="397">
                  <c:v>260500</c:v>
                </c:pt>
                <c:pt idx="398">
                  <c:v>214200</c:v>
                </c:pt>
                <c:pt idx="399">
                  <c:v>471200</c:v>
                </c:pt>
                <c:pt idx="400">
                  <c:v>1057600</c:v>
                </c:pt>
                <c:pt idx="401">
                  <c:v>526400</c:v>
                </c:pt>
                <c:pt idx="402">
                  <c:v>735000</c:v>
                </c:pt>
                <c:pt idx="403">
                  <c:v>783200</c:v>
                </c:pt>
                <c:pt idx="404">
                  <c:v>786100</c:v>
                </c:pt>
                <c:pt idx="405">
                  <c:v>425100</c:v>
                </c:pt>
                <c:pt idx="406">
                  <c:v>436500</c:v>
                </c:pt>
                <c:pt idx="407">
                  <c:v>1003800</c:v>
                </c:pt>
                <c:pt idx="408">
                  <c:v>741100</c:v>
                </c:pt>
                <c:pt idx="409">
                  <c:v>242000</c:v>
                </c:pt>
                <c:pt idx="410">
                  <c:v>927400</c:v>
                </c:pt>
                <c:pt idx="411">
                  <c:v>977000</c:v>
                </c:pt>
                <c:pt idx="412">
                  <c:v>347900</c:v>
                </c:pt>
                <c:pt idx="413">
                  <c:v>648500</c:v>
                </c:pt>
                <c:pt idx="414">
                  <c:v>469700</c:v>
                </c:pt>
                <c:pt idx="415">
                  <c:v>1304400</c:v>
                </c:pt>
                <c:pt idx="416">
                  <c:v>836200</c:v>
                </c:pt>
                <c:pt idx="417">
                  <c:v>805600</c:v>
                </c:pt>
                <c:pt idx="418">
                  <c:v>890800</c:v>
                </c:pt>
                <c:pt idx="419">
                  <c:v>816900</c:v>
                </c:pt>
                <c:pt idx="420">
                  <c:v>275600</c:v>
                </c:pt>
                <c:pt idx="421">
                  <c:v>1246000</c:v>
                </c:pt>
                <c:pt idx="422">
                  <c:v>1274000</c:v>
                </c:pt>
                <c:pt idx="423">
                  <c:v>347300</c:v>
                </c:pt>
                <c:pt idx="424">
                  <c:v>694000</c:v>
                </c:pt>
                <c:pt idx="425">
                  <c:v>1078300</c:v>
                </c:pt>
                <c:pt idx="426">
                  <c:v>791300</c:v>
                </c:pt>
                <c:pt idx="427">
                  <c:v>1153900</c:v>
                </c:pt>
                <c:pt idx="428">
                  <c:v>771100</c:v>
                </c:pt>
                <c:pt idx="429">
                  <c:v>431700</c:v>
                </c:pt>
                <c:pt idx="430">
                  <c:v>880800</c:v>
                </c:pt>
                <c:pt idx="431">
                  <c:v>111800</c:v>
                </c:pt>
                <c:pt idx="432">
                  <c:v>363100</c:v>
                </c:pt>
                <c:pt idx="433">
                  <c:v>32100</c:v>
                </c:pt>
                <c:pt idx="434">
                  <c:v>1751700</c:v>
                </c:pt>
                <c:pt idx="435">
                  <c:v>269900</c:v>
                </c:pt>
                <c:pt idx="436">
                  <c:v>792600</c:v>
                </c:pt>
                <c:pt idx="437">
                  <c:v>973900</c:v>
                </c:pt>
                <c:pt idx="438">
                  <c:v>107400</c:v>
                </c:pt>
                <c:pt idx="439">
                  <c:v>745600</c:v>
                </c:pt>
                <c:pt idx="440">
                  <c:v>590000</c:v>
                </c:pt>
                <c:pt idx="441">
                  <c:v>596900</c:v>
                </c:pt>
                <c:pt idx="442">
                  <c:v>340700</c:v>
                </c:pt>
                <c:pt idx="443">
                  <c:v>266800</c:v>
                </c:pt>
                <c:pt idx="444">
                  <c:v>1159600</c:v>
                </c:pt>
                <c:pt idx="445">
                  <c:v>341300</c:v>
                </c:pt>
                <c:pt idx="446">
                  <c:v>1016500</c:v>
                </c:pt>
                <c:pt idx="447">
                  <c:v>151300</c:v>
                </c:pt>
                <c:pt idx="448">
                  <c:v>423600</c:v>
                </c:pt>
                <c:pt idx="449">
                  <c:v>438000</c:v>
                </c:pt>
                <c:pt idx="450">
                  <c:v>736200</c:v>
                </c:pt>
                <c:pt idx="451">
                  <c:v>495600</c:v>
                </c:pt>
                <c:pt idx="452">
                  <c:v>703600</c:v>
                </c:pt>
                <c:pt idx="453">
                  <c:v>1449100</c:v>
                </c:pt>
                <c:pt idx="454">
                  <c:v>288200</c:v>
                </c:pt>
                <c:pt idx="455">
                  <c:v>252500</c:v>
                </c:pt>
                <c:pt idx="456">
                  <c:v>127300</c:v>
                </c:pt>
                <c:pt idx="457">
                  <c:v>533600</c:v>
                </c:pt>
                <c:pt idx="458">
                  <c:v>355700</c:v>
                </c:pt>
                <c:pt idx="459">
                  <c:v>960800</c:v>
                </c:pt>
                <c:pt idx="460">
                  <c:v>306100</c:v>
                </c:pt>
                <c:pt idx="461">
                  <c:v>1125400</c:v>
                </c:pt>
                <c:pt idx="462">
                  <c:v>1880200</c:v>
                </c:pt>
                <c:pt idx="463">
                  <c:v>1010900</c:v>
                </c:pt>
                <c:pt idx="464">
                  <c:v>400500</c:v>
                </c:pt>
                <c:pt idx="465">
                  <c:v>429600</c:v>
                </c:pt>
                <c:pt idx="466">
                  <c:v>477100</c:v>
                </c:pt>
                <c:pt idx="467">
                  <c:v>1162400</c:v>
                </c:pt>
                <c:pt idx="468">
                  <c:v>365200</c:v>
                </c:pt>
                <c:pt idx="469">
                  <c:v>188800</c:v>
                </c:pt>
                <c:pt idx="470">
                  <c:v>410200</c:v>
                </c:pt>
                <c:pt idx="471">
                  <c:v>351700</c:v>
                </c:pt>
                <c:pt idx="472">
                  <c:v>331700</c:v>
                </c:pt>
                <c:pt idx="473">
                  <c:v>280400</c:v>
                </c:pt>
                <c:pt idx="474">
                  <c:v>522500</c:v>
                </c:pt>
                <c:pt idx="475">
                  <c:v>626600</c:v>
                </c:pt>
                <c:pt idx="476">
                  <c:v>529200</c:v>
                </c:pt>
                <c:pt idx="477">
                  <c:v>954100</c:v>
                </c:pt>
                <c:pt idx="478">
                  <c:v>721700</c:v>
                </c:pt>
                <c:pt idx="479">
                  <c:v>385400</c:v>
                </c:pt>
                <c:pt idx="480">
                  <c:v>443400</c:v>
                </c:pt>
                <c:pt idx="481">
                  <c:v>265500</c:v>
                </c:pt>
                <c:pt idx="482">
                  <c:v>554400</c:v>
                </c:pt>
                <c:pt idx="483">
                  <c:v>329200</c:v>
                </c:pt>
                <c:pt idx="484">
                  <c:v>734700</c:v>
                </c:pt>
                <c:pt idx="485">
                  <c:v>496500</c:v>
                </c:pt>
                <c:pt idx="486">
                  <c:v>205700</c:v>
                </c:pt>
                <c:pt idx="487">
                  <c:v>142000</c:v>
                </c:pt>
                <c:pt idx="488">
                  <c:v>99300</c:v>
                </c:pt>
                <c:pt idx="489">
                  <c:v>429300</c:v>
                </c:pt>
                <c:pt idx="490">
                  <c:v>422100</c:v>
                </c:pt>
                <c:pt idx="491">
                  <c:v>432700</c:v>
                </c:pt>
                <c:pt idx="492">
                  <c:v>295200</c:v>
                </c:pt>
                <c:pt idx="493">
                  <c:v>193900</c:v>
                </c:pt>
                <c:pt idx="494">
                  <c:v>529900</c:v>
                </c:pt>
                <c:pt idx="495">
                  <c:v>902200</c:v>
                </c:pt>
                <c:pt idx="496">
                  <c:v>710700</c:v>
                </c:pt>
                <c:pt idx="497">
                  <c:v>754100</c:v>
                </c:pt>
                <c:pt idx="498">
                  <c:v>228700</c:v>
                </c:pt>
                <c:pt idx="499">
                  <c:v>616700</c:v>
                </c:pt>
                <c:pt idx="500">
                  <c:v>593700</c:v>
                </c:pt>
                <c:pt idx="501">
                  <c:v>941600</c:v>
                </c:pt>
                <c:pt idx="502">
                  <c:v>370900</c:v>
                </c:pt>
                <c:pt idx="503">
                  <c:v>613400</c:v>
                </c:pt>
                <c:pt idx="504">
                  <c:v>729200</c:v>
                </c:pt>
                <c:pt idx="505">
                  <c:v>1428700</c:v>
                </c:pt>
                <c:pt idx="506">
                  <c:v>1162600</c:v>
                </c:pt>
                <c:pt idx="507">
                  <c:v>1913600</c:v>
                </c:pt>
                <c:pt idx="508">
                  <c:v>921600</c:v>
                </c:pt>
                <c:pt idx="509">
                  <c:v>525400</c:v>
                </c:pt>
                <c:pt idx="510">
                  <c:v>1550800</c:v>
                </c:pt>
                <c:pt idx="511">
                  <c:v>850600</c:v>
                </c:pt>
                <c:pt idx="512">
                  <c:v>1153600</c:v>
                </c:pt>
                <c:pt idx="513">
                  <c:v>719200</c:v>
                </c:pt>
                <c:pt idx="514">
                  <c:v>416300</c:v>
                </c:pt>
                <c:pt idx="515">
                  <c:v>175200</c:v>
                </c:pt>
                <c:pt idx="516">
                  <c:v>212400</c:v>
                </c:pt>
                <c:pt idx="517">
                  <c:v>259600</c:v>
                </c:pt>
                <c:pt idx="518">
                  <c:v>1148400</c:v>
                </c:pt>
                <c:pt idx="519">
                  <c:v>1352900</c:v>
                </c:pt>
                <c:pt idx="520">
                  <c:v>207200</c:v>
                </c:pt>
                <c:pt idx="521">
                  <c:v>1542100</c:v>
                </c:pt>
                <c:pt idx="522">
                  <c:v>255700</c:v>
                </c:pt>
                <c:pt idx="523">
                  <c:v>541000</c:v>
                </c:pt>
                <c:pt idx="524">
                  <c:v>178100</c:v>
                </c:pt>
                <c:pt idx="525">
                  <c:v>739500</c:v>
                </c:pt>
                <c:pt idx="526">
                  <c:v>1092900</c:v>
                </c:pt>
                <c:pt idx="527">
                  <c:v>1576400</c:v>
                </c:pt>
                <c:pt idx="528">
                  <c:v>683200</c:v>
                </c:pt>
                <c:pt idx="529">
                  <c:v>1080000</c:v>
                </c:pt>
                <c:pt idx="530">
                  <c:v>968200</c:v>
                </c:pt>
                <c:pt idx="531">
                  <c:v>1172400</c:v>
                </c:pt>
                <c:pt idx="532">
                  <c:v>730000</c:v>
                </c:pt>
                <c:pt idx="533">
                  <c:v>2231900</c:v>
                </c:pt>
                <c:pt idx="534">
                  <c:v>737000</c:v>
                </c:pt>
                <c:pt idx="535">
                  <c:v>889800</c:v>
                </c:pt>
                <c:pt idx="536">
                  <c:v>483100</c:v>
                </c:pt>
                <c:pt idx="537">
                  <c:v>1726000</c:v>
                </c:pt>
                <c:pt idx="538">
                  <c:v>488600</c:v>
                </c:pt>
                <c:pt idx="539">
                  <c:v>888700</c:v>
                </c:pt>
                <c:pt idx="540">
                  <c:v>200500</c:v>
                </c:pt>
                <c:pt idx="541">
                  <c:v>643900</c:v>
                </c:pt>
                <c:pt idx="542">
                  <c:v>202000</c:v>
                </c:pt>
                <c:pt idx="543">
                  <c:v>785600</c:v>
                </c:pt>
                <c:pt idx="544">
                  <c:v>1418300</c:v>
                </c:pt>
                <c:pt idx="545">
                  <c:v>580800</c:v>
                </c:pt>
                <c:pt idx="546">
                  <c:v>632900</c:v>
                </c:pt>
                <c:pt idx="547">
                  <c:v>350600</c:v>
                </c:pt>
                <c:pt idx="548">
                  <c:v>525200</c:v>
                </c:pt>
                <c:pt idx="549">
                  <c:v>510100</c:v>
                </c:pt>
                <c:pt idx="550">
                  <c:v>1058800</c:v>
                </c:pt>
                <c:pt idx="551">
                  <c:v>496400</c:v>
                </c:pt>
                <c:pt idx="552">
                  <c:v>348000</c:v>
                </c:pt>
                <c:pt idx="553">
                  <c:v>607800</c:v>
                </c:pt>
                <c:pt idx="554">
                  <c:v>504500</c:v>
                </c:pt>
                <c:pt idx="555">
                  <c:v>237200</c:v>
                </c:pt>
                <c:pt idx="556">
                  <c:v>330000</c:v>
                </c:pt>
                <c:pt idx="557">
                  <c:v>541900</c:v>
                </c:pt>
                <c:pt idx="558">
                  <c:v>1164700</c:v>
                </c:pt>
                <c:pt idx="559">
                  <c:v>883300</c:v>
                </c:pt>
                <c:pt idx="560">
                  <c:v>761800</c:v>
                </c:pt>
                <c:pt idx="561">
                  <c:v>523600</c:v>
                </c:pt>
                <c:pt idx="562">
                  <c:v>286400</c:v>
                </c:pt>
                <c:pt idx="563">
                  <c:v>241800</c:v>
                </c:pt>
                <c:pt idx="564">
                  <c:v>1900</c:v>
                </c:pt>
                <c:pt idx="565">
                  <c:v>555300</c:v>
                </c:pt>
                <c:pt idx="566">
                  <c:v>594200</c:v>
                </c:pt>
                <c:pt idx="567">
                  <c:v>261300</c:v>
                </c:pt>
                <c:pt idx="568">
                  <c:v>895400</c:v>
                </c:pt>
                <c:pt idx="569">
                  <c:v>358400</c:v>
                </c:pt>
                <c:pt idx="570">
                  <c:v>787200</c:v>
                </c:pt>
                <c:pt idx="571">
                  <c:v>1171500</c:v>
                </c:pt>
                <c:pt idx="572">
                  <c:v>1045900</c:v>
                </c:pt>
                <c:pt idx="573">
                  <c:v>416500</c:v>
                </c:pt>
                <c:pt idx="574">
                  <c:v>452400</c:v>
                </c:pt>
                <c:pt idx="575">
                  <c:v>450000</c:v>
                </c:pt>
                <c:pt idx="576">
                  <c:v>767200</c:v>
                </c:pt>
                <c:pt idx="577">
                  <c:v>390500</c:v>
                </c:pt>
                <c:pt idx="578">
                  <c:v>368900</c:v>
                </c:pt>
                <c:pt idx="579">
                  <c:v>101100</c:v>
                </c:pt>
                <c:pt idx="580">
                  <c:v>876200</c:v>
                </c:pt>
                <c:pt idx="581">
                  <c:v>592000</c:v>
                </c:pt>
                <c:pt idx="582">
                  <c:v>1116700</c:v>
                </c:pt>
                <c:pt idx="583">
                  <c:v>996100</c:v>
                </c:pt>
                <c:pt idx="584">
                  <c:v>794800</c:v>
                </c:pt>
                <c:pt idx="585">
                  <c:v>787700</c:v>
                </c:pt>
                <c:pt idx="586">
                  <c:v>1497100</c:v>
                </c:pt>
                <c:pt idx="587">
                  <c:v>827500</c:v>
                </c:pt>
                <c:pt idx="588">
                  <c:v>253400</c:v>
                </c:pt>
                <c:pt idx="589">
                  <c:v>696600</c:v>
                </c:pt>
                <c:pt idx="590">
                  <c:v>1328500</c:v>
                </c:pt>
                <c:pt idx="591">
                  <c:v>304800</c:v>
                </c:pt>
                <c:pt idx="592">
                  <c:v>980800</c:v>
                </c:pt>
                <c:pt idx="593">
                  <c:v>149100</c:v>
                </c:pt>
                <c:pt idx="594">
                  <c:v>357600</c:v>
                </c:pt>
                <c:pt idx="595">
                  <c:v>392700</c:v>
                </c:pt>
                <c:pt idx="596">
                  <c:v>379300</c:v>
                </c:pt>
                <c:pt idx="597">
                  <c:v>479800</c:v>
                </c:pt>
                <c:pt idx="598">
                  <c:v>91700</c:v>
                </c:pt>
                <c:pt idx="599">
                  <c:v>1009500</c:v>
                </c:pt>
                <c:pt idx="600">
                  <c:v>1068600</c:v>
                </c:pt>
                <c:pt idx="601">
                  <c:v>392000</c:v>
                </c:pt>
                <c:pt idx="602">
                  <c:v>405500</c:v>
                </c:pt>
                <c:pt idx="603">
                  <c:v>187500</c:v>
                </c:pt>
                <c:pt idx="604">
                  <c:v>343700</c:v>
                </c:pt>
                <c:pt idx="605">
                  <c:v>899700</c:v>
                </c:pt>
                <c:pt idx="606">
                  <c:v>768700</c:v>
                </c:pt>
                <c:pt idx="607">
                  <c:v>1836200</c:v>
                </c:pt>
                <c:pt idx="608">
                  <c:v>819700</c:v>
                </c:pt>
                <c:pt idx="609">
                  <c:v>1570500</c:v>
                </c:pt>
                <c:pt idx="610">
                  <c:v>1359900</c:v>
                </c:pt>
                <c:pt idx="611">
                  <c:v>1125000</c:v>
                </c:pt>
                <c:pt idx="612">
                  <c:v>297000</c:v>
                </c:pt>
                <c:pt idx="613">
                  <c:v>1154200</c:v>
                </c:pt>
                <c:pt idx="614">
                  <c:v>605500</c:v>
                </c:pt>
                <c:pt idx="615">
                  <c:v>410400</c:v>
                </c:pt>
                <c:pt idx="616">
                  <c:v>792400</c:v>
                </c:pt>
                <c:pt idx="617">
                  <c:v>538100</c:v>
                </c:pt>
                <c:pt idx="618">
                  <c:v>668200</c:v>
                </c:pt>
                <c:pt idx="619">
                  <c:v>768100</c:v>
                </c:pt>
                <c:pt idx="620">
                  <c:v>1114800</c:v>
                </c:pt>
                <c:pt idx="621">
                  <c:v>683400</c:v>
                </c:pt>
                <c:pt idx="622">
                  <c:v>865400</c:v>
                </c:pt>
                <c:pt idx="623">
                  <c:v>588400</c:v>
                </c:pt>
                <c:pt idx="624">
                  <c:v>723500</c:v>
                </c:pt>
                <c:pt idx="625">
                  <c:v>178500</c:v>
                </c:pt>
                <c:pt idx="626">
                  <c:v>342200</c:v>
                </c:pt>
                <c:pt idx="627">
                  <c:v>679300</c:v>
                </c:pt>
                <c:pt idx="628">
                  <c:v>330000</c:v>
                </c:pt>
                <c:pt idx="629">
                  <c:v>469900</c:v>
                </c:pt>
                <c:pt idx="630">
                  <c:v>955200</c:v>
                </c:pt>
                <c:pt idx="631">
                  <c:v>494800</c:v>
                </c:pt>
                <c:pt idx="632">
                  <c:v>428000</c:v>
                </c:pt>
                <c:pt idx="633">
                  <c:v>1061500</c:v>
                </c:pt>
                <c:pt idx="634">
                  <c:v>350700</c:v>
                </c:pt>
                <c:pt idx="635">
                  <c:v>161800</c:v>
                </c:pt>
                <c:pt idx="636">
                  <c:v>797300</c:v>
                </c:pt>
                <c:pt idx="637">
                  <c:v>1149800</c:v>
                </c:pt>
                <c:pt idx="638">
                  <c:v>163400</c:v>
                </c:pt>
                <c:pt idx="639">
                  <c:v>578900</c:v>
                </c:pt>
                <c:pt idx="640">
                  <c:v>715300</c:v>
                </c:pt>
                <c:pt idx="641">
                  <c:v>999200</c:v>
                </c:pt>
                <c:pt idx="642">
                  <c:v>1404600</c:v>
                </c:pt>
                <c:pt idx="643">
                  <c:v>1027200</c:v>
                </c:pt>
                <c:pt idx="644">
                  <c:v>357100</c:v>
                </c:pt>
                <c:pt idx="645">
                  <c:v>990500</c:v>
                </c:pt>
                <c:pt idx="646">
                  <c:v>840400</c:v>
                </c:pt>
                <c:pt idx="647">
                  <c:v>848100</c:v>
                </c:pt>
                <c:pt idx="648">
                  <c:v>789000</c:v>
                </c:pt>
                <c:pt idx="649">
                  <c:v>747200</c:v>
                </c:pt>
                <c:pt idx="650">
                  <c:v>981100</c:v>
                </c:pt>
                <c:pt idx="651">
                  <c:v>751200</c:v>
                </c:pt>
                <c:pt idx="652">
                  <c:v>1226700</c:v>
                </c:pt>
                <c:pt idx="653">
                  <c:v>698200</c:v>
                </c:pt>
                <c:pt idx="654">
                  <c:v>1092600</c:v>
                </c:pt>
                <c:pt idx="655">
                  <c:v>603600</c:v>
                </c:pt>
                <c:pt idx="656">
                  <c:v>576800</c:v>
                </c:pt>
                <c:pt idx="657">
                  <c:v>143500</c:v>
                </c:pt>
                <c:pt idx="658">
                  <c:v>294300</c:v>
                </c:pt>
                <c:pt idx="659">
                  <c:v>599100</c:v>
                </c:pt>
                <c:pt idx="660">
                  <c:v>899400</c:v>
                </c:pt>
                <c:pt idx="661">
                  <c:v>315900</c:v>
                </c:pt>
                <c:pt idx="662">
                  <c:v>310200</c:v>
                </c:pt>
                <c:pt idx="663">
                  <c:v>924800</c:v>
                </c:pt>
                <c:pt idx="664">
                  <c:v>535200</c:v>
                </c:pt>
                <c:pt idx="665">
                  <c:v>835900</c:v>
                </c:pt>
                <c:pt idx="666">
                  <c:v>617200</c:v>
                </c:pt>
                <c:pt idx="667">
                  <c:v>1343800</c:v>
                </c:pt>
                <c:pt idx="668">
                  <c:v>1377000</c:v>
                </c:pt>
                <c:pt idx="669">
                  <c:v>609600</c:v>
                </c:pt>
                <c:pt idx="670">
                  <c:v>955800</c:v>
                </c:pt>
                <c:pt idx="671">
                  <c:v>215800</c:v>
                </c:pt>
                <c:pt idx="672">
                  <c:v>271800</c:v>
                </c:pt>
                <c:pt idx="673">
                  <c:v>268700</c:v>
                </c:pt>
                <c:pt idx="674">
                  <c:v>532800</c:v>
                </c:pt>
                <c:pt idx="675">
                  <c:v>164500</c:v>
                </c:pt>
                <c:pt idx="676">
                  <c:v>1663100</c:v>
                </c:pt>
                <c:pt idx="677">
                  <c:v>272400</c:v>
                </c:pt>
                <c:pt idx="678">
                  <c:v>1265500</c:v>
                </c:pt>
                <c:pt idx="679">
                  <c:v>437500</c:v>
                </c:pt>
                <c:pt idx="680">
                  <c:v>89200</c:v>
                </c:pt>
                <c:pt idx="681">
                  <c:v>95800</c:v>
                </c:pt>
                <c:pt idx="682">
                  <c:v>129200</c:v>
                </c:pt>
                <c:pt idx="683">
                  <c:v>1041900</c:v>
                </c:pt>
                <c:pt idx="684">
                  <c:v>315100</c:v>
                </c:pt>
                <c:pt idx="685">
                  <c:v>321900</c:v>
                </c:pt>
                <c:pt idx="686">
                  <c:v>613100</c:v>
                </c:pt>
                <c:pt idx="687">
                  <c:v>233800</c:v>
                </c:pt>
                <c:pt idx="688">
                  <c:v>735400</c:v>
                </c:pt>
                <c:pt idx="689">
                  <c:v>657700</c:v>
                </c:pt>
                <c:pt idx="690">
                  <c:v>235200</c:v>
                </c:pt>
                <c:pt idx="691">
                  <c:v>148500</c:v>
                </c:pt>
                <c:pt idx="692">
                  <c:v>608400</c:v>
                </c:pt>
                <c:pt idx="693">
                  <c:v>467800</c:v>
                </c:pt>
                <c:pt idx="694">
                  <c:v>375600</c:v>
                </c:pt>
                <c:pt idx="695">
                  <c:v>515100</c:v>
                </c:pt>
                <c:pt idx="696">
                  <c:v>805500</c:v>
                </c:pt>
                <c:pt idx="697">
                  <c:v>573000</c:v>
                </c:pt>
                <c:pt idx="698">
                  <c:v>107500</c:v>
                </c:pt>
                <c:pt idx="699">
                  <c:v>933300</c:v>
                </c:pt>
                <c:pt idx="700">
                  <c:v>131600</c:v>
                </c:pt>
                <c:pt idx="701">
                  <c:v>104000</c:v>
                </c:pt>
                <c:pt idx="702">
                  <c:v>432700</c:v>
                </c:pt>
                <c:pt idx="703">
                  <c:v>316100</c:v>
                </c:pt>
                <c:pt idx="704">
                  <c:v>565500</c:v>
                </c:pt>
                <c:pt idx="705">
                  <c:v>136600</c:v>
                </c:pt>
                <c:pt idx="706">
                  <c:v>341800</c:v>
                </c:pt>
                <c:pt idx="707">
                  <c:v>131200</c:v>
                </c:pt>
                <c:pt idx="708">
                  <c:v>216000</c:v>
                </c:pt>
                <c:pt idx="709">
                  <c:v>618200</c:v>
                </c:pt>
                <c:pt idx="710">
                  <c:v>399000</c:v>
                </c:pt>
                <c:pt idx="711">
                  <c:v>301900</c:v>
                </c:pt>
                <c:pt idx="712">
                  <c:v>607300</c:v>
                </c:pt>
                <c:pt idx="713">
                  <c:v>88100</c:v>
                </c:pt>
                <c:pt idx="714">
                  <c:v>68200</c:v>
                </c:pt>
                <c:pt idx="715">
                  <c:v>197500</c:v>
                </c:pt>
                <c:pt idx="716">
                  <c:v>315200</c:v>
                </c:pt>
                <c:pt idx="717">
                  <c:v>265300</c:v>
                </c:pt>
                <c:pt idx="718">
                  <c:v>140500</c:v>
                </c:pt>
                <c:pt idx="719">
                  <c:v>395400</c:v>
                </c:pt>
                <c:pt idx="720">
                  <c:v>336900</c:v>
                </c:pt>
                <c:pt idx="721">
                  <c:v>430400</c:v>
                </c:pt>
                <c:pt idx="722">
                  <c:v>671800</c:v>
                </c:pt>
                <c:pt idx="723">
                  <c:v>258400</c:v>
                </c:pt>
                <c:pt idx="724">
                  <c:v>339600</c:v>
                </c:pt>
                <c:pt idx="725">
                  <c:v>504600</c:v>
                </c:pt>
                <c:pt idx="726">
                  <c:v>850600</c:v>
                </c:pt>
                <c:pt idx="727">
                  <c:v>510900</c:v>
                </c:pt>
                <c:pt idx="728">
                  <c:v>452800</c:v>
                </c:pt>
                <c:pt idx="729">
                  <c:v>375600</c:v>
                </c:pt>
                <c:pt idx="730">
                  <c:v>851400</c:v>
                </c:pt>
                <c:pt idx="731">
                  <c:v>387600</c:v>
                </c:pt>
                <c:pt idx="732">
                  <c:v>210700</c:v>
                </c:pt>
                <c:pt idx="733">
                  <c:v>149400</c:v>
                </c:pt>
                <c:pt idx="734">
                  <c:v>78000</c:v>
                </c:pt>
                <c:pt idx="735">
                  <c:v>111000</c:v>
                </c:pt>
                <c:pt idx="736">
                  <c:v>228300</c:v>
                </c:pt>
                <c:pt idx="737">
                  <c:v>397500</c:v>
                </c:pt>
                <c:pt idx="738">
                  <c:v>315900</c:v>
                </c:pt>
                <c:pt idx="739">
                  <c:v>313200</c:v>
                </c:pt>
                <c:pt idx="740">
                  <c:v>595400</c:v>
                </c:pt>
                <c:pt idx="741">
                  <c:v>540200</c:v>
                </c:pt>
                <c:pt idx="742">
                  <c:v>148800</c:v>
                </c:pt>
                <c:pt idx="743">
                  <c:v>273700</c:v>
                </c:pt>
                <c:pt idx="744">
                  <c:v>176800</c:v>
                </c:pt>
                <c:pt idx="745">
                  <c:v>449900</c:v>
                </c:pt>
                <c:pt idx="746">
                  <c:v>659000</c:v>
                </c:pt>
                <c:pt idx="747">
                  <c:v>465800</c:v>
                </c:pt>
                <c:pt idx="748">
                  <c:v>572300</c:v>
                </c:pt>
                <c:pt idx="749">
                  <c:v>631200</c:v>
                </c:pt>
                <c:pt idx="750">
                  <c:v>304600</c:v>
                </c:pt>
                <c:pt idx="751">
                  <c:v>367900</c:v>
                </c:pt>
                <c:pt idx="752">
                  <c:v>472400</c:v>
                </c:pt>
                <c:pt idx="753">
                  <c:v>365600</c:v>
                </c:pt>
                <c:pt idx="754">
                  <c:v>129700</c:v>
                </c:pt>
                <c:pt idx="755">
                  <c:v>415600</c:v>
                </c:pt>
                <c:pt idx="756">
                  <c:v>999000</c:v>
                </c:pt>
                <c:pt idx="757">
                  <c:v>626200</c:v>
                </c:pt>
                <c:pt idx="758">
                  <c:v>537200</c:v>
                </c:pt>
                <c:pt idx="759">
                  <c:v>1429100</c:v>
                </c:pt>
                <c:pt idx="760">
                  <c:v>1392700</c:v>
                </c:pt>
                <c:pt idx="761">
                  <c:v>1290400</c:v>
                </c:pt>
                <c:pt idx="762">
                  <c:v>440600</c:v>
                </c:pt>
                <c:pt idx="763">
                  <c:v>270000</c:v>
                </c:pt>
                <c:pt idx="764">
                  <c:v>655500</c:v>
                </c:pt>
                <c:pt idx="765">
                  <c:v>540800</c:v>
                </c:pt>
                <c:pt idx="766">
                  <c:v>604700</c:v>
                </c:pt>
                <c:pt idx="767">
                  <c:v>588300</c:v>
                </c:pt>
                <c:pt idx="768">
                  <c:v>688800</c:v>
                </c:pt>
                <c:pt idx="769">
                  <c:v>97300</c:v>
                </c:pt>
                <c:pt idx="770">
                  <c:v>413100</c:v>
                </c:pt>
                <c:pt idx="771">
                  <c:v>546500</c:v>
                </c:pt>
                <c:pt idx="772">
                  <c:v>1658100</c:v>
                </c:pt>
                <c:pt idx="773">
                  <c:v>118400</c:v>
                </c:pt>
                <c:pt idx="774">
                  <c:v>695500</c:v>
                </c:pt>
                <c:pt idx="775">
                  <c:v>419700</c:v>
                </c:pt>
                <c:pt idx="776">
                  <c:v>607600</c:v>
                </c:pt>
                <c:pt idx="777">
                  <c:v>694300</c:v>
                </c:pt>
                <c:pt idx="778">
                  <c:v>631200</c:v>
                </c:pt>
                <c:pt idx="779">
                  <c:v>373900</c:v>
                </c:pt>
                <c:pt idx="780">
                  <c:v>350800</c:v>
                </c:pt>
                <c:pt idx="781">
                  <c:v>806200</c:v>
                </c:pt>
                <c:pt idx="782">
                  <c:v>624400</c:v>
                </c:pt>
                <c:pt idx="783">
                  <c:v>633300</c:v>
                </c:pt>
                <c:pt idx="784">
                  <c:v>276800</c:v>
                </c:pt>
                <c:pt idx="785">
                  <c:v>276000</c:v>
                </c:pt>
                <c:pt idx="786">
                  <c:v>120000</c:v>
                </c:pt>
                <c:pt idx="787">
                  <c:v>184100</c:v>
                </c:pt>
                <c:pt idx="788">
                  <c:v>389300</c:v>
                </c:pt>
                <c:pt idx="789">
                  <c:v>1346000</c:v>
                </c:pt>
                <c:pt idx="790">
                  <c:v>167800</c:v>
                </c:pt>
                <c:pt idx="791">
                  <c:v>273800</c:v>
                </c:pt>
                <c:pt idx="792">
                  <c:v>340900</c:v>
                </c:pt>
                <c:pt idx="793">
                  <c:v>149000</c:v>
                </c:pt>
                <c:pt idx="794">
                  <c:v>325800</c:v>
                </c:pt>
                <c:pt idx="795">
                  <c:v>289200</c:v>
                </c:pt>
                <c:pt idx="796">
                  <c:v>737500</c:v>
                </c:pt>
                <c:pt idx="797">
                  <c:v>153600</c:v>
                </c:pt>
                <c:pt idx="798">
                  <c:v>223600</c:v>
                </c:pt>
                <c:pt idx="799">
                  <c:v>174100</c:v>
                </c:pt>
                <c:pt idx="800">
                  <c:v>519600</c:v>
                </c:pt>
                <c:pt idx="801">
                  <c:v>632300</c:v>
                </c:pt>
                <c:pt idx="802">
                  <c:v>218800</c:v>
                </c:pt>
                <c:pt idx="803">
                  <c:v>1308300</c:v>
                </c:pt>
                <c:pt idx="804">
                  <c:v>258300</c:v>
                </c:pt>
                <c:pt idx="805">
                  <c:v>212300</c:v>
                </c:pt>
                <c:pt idx="806">
                  <c:v>628600</c:v>
                </c:pt>
                <c:pt idx="807">
                  <c:v>870000</c:v>
                </c:pt>
                <c:pt idx="808">
                  <c:v>336200</c:v>
                </c:pt>
                <c:pt idx="809">
                  <c:v>254000</c:v>
                </c:pt>
                <c:pt idx="810">
                  <c:v>627000</c:v>
                </c:pt>
                <c:pt idx="811">
                  <c:v>791700</c:v>
                </c:pt>
                <c:pt idx="812">
                  <c:v>292000</c:v>
                </c:pt>
                <c:pt idx="813">
                  <c:v>185100</c:v>
                </c:pt>
                <c:pt idx="814">
                  <c:v>191000</c:v>
                </c:pt>
                <c:pt idx="815">
                  <c:v>205200</c:v>
                </c:pt>
                <c:pt idx="816">
                  <c:v>860000</c:v>
                </c:pt>
                <c:pt idx="817">
                  <c:v>323800</c:v>
                </c:pt>
                <c:pt idx="818">
                  <c:v>778800</c:v>
                </c:pt>
                <c:pt idx="819">
                  <c:v>324100</c:v>
                </c:pt>
                <c:pt idx="820">
                  <c:v>366300</c:v>
                </c:pt>
                <c:pt idx="821">
                  <c:v>615500</c:v>
                </c:pt>
                <c:pt idx="822">
                  <c:v>746800</c:v>
                </c:pt>
                <c:pt idx="823">
                  <c:v>268800</c:v>
                </c:pt>
                <c:pt idx="824">
                  <c:v>1079300</c:v>
                </c:pt>
                <c:pt idx="825">
                  <c:v>945800</c:v>
                </c:pt>
                <c:pt idx="826">
                  <c:v>1786000</c:v>
                </c:pt>
                <c:pt idx="827">
                  <c:v>773200</c:v>
                </c:pt>
                <c:pt idx="828">
                  <c:v>286800</c:v>
                </c:pt>
                <c:pt idx="829">
                  <c:v>609800</c:v>
                </c:pt>
                <c:pt idx="830">
                  <c:v>399100</c:v>
                </c:pt>
                <c:pt idx="831">
                  <c:v>412600</c:v>
                </c:pt>
                <c:pt idx="832">
                  <c:v>701300</c:v>
                </c:pt>
                <c:pt idx="833">
                  <c:v>533600</c:v>
                </c:pt>
                <c:pt idx="834">
                  <c:v>422300</c:v>
                </c:pt>
                <c:pt idx="835">
                  <c:v>1716500</c:v>
                </c:pt>
                <c:pt idx="836">
                  <c:v>1077800</c:v>
                </c:pt>
                <c:pt idx="837">
                  <c:v>4917100</c:v>
                </c:pt>
                <c:pt idx="838">
                  <c:v>935700</c:v>
                </c:pt>
                <c:pt idx="839">
                  <c:v>917600</c:v>
                </c:pt>
                <c:pt idx="840">
                  <c:v>316700</c:v>
                </c:pt>
                <c:pt idx="841">
                  <c:v>715000</c:v>
                </c:pt>
                <c:pt idx="842">
                  <c:v>384800</c:v>
                </c:pt>
                <c:pt idx="843">
                  <c:v>309200</c:v>
                </c:pt>
                <c:pt idx="844">
                  <c:v>438700</c:v>
                </c:pt>
                <c:pt idx="845">
                  <c:v>941400</c:v>
                </c:pt>
                <c:pt idx="846">
                  <c:v>467500</c:v>
                </c:pt>
                <c:pt idx="847">
                  <c:v>140700</c:v>
                </c:pt>
                <c:pt idx="848">
                  <c:v>127000</c:v>
                </c:pt>
                <c:pt idx="849">
                  <c:v>255800</c:v>
                </c:pt>
                <c:pt idx="850">
                  <c:v>333900</c:v>
                </c:pt>
                <c:pt idx="851">
                  <c:v>209400</c:v>
                </c:pt>
                <c:pt idx="852">
                  <c:v>638700</c:v>
                </c:pt>
                <c:pt idx="853">
                  <c:v>256300</c:v>
                </c:pt>
                <c:pt idx="854">
                  <c:v>154200</c:v>
                </c:pt>
                <c:pt idx="855">
                  <c:v>1677000</c:v>
                </c:pt>
                <c:pt idx="856">
                  <c:v>481900</c:v>
                </c:pt>
                <c:pt idx="857">
                  <c:v>815700</c:v>
                </c:pt>
                <c:pt idx="858">
                  <c:v>253700</c:v>
                </c:pt>
                <c:pt idx="859">
                  <c:v>645500</c:v>
                </c:pt>
                <c:pt idx="860">
                  <c:v>649600</c:v>
                </c:pt>
                <c:pt idx="861">
                  <c:v>1230800</c:v>
                </c:pt>
                <c:pt idx="862">
                  <c:v>716100</c:v>
                </c:pt>
                <c:pt idx="863">
                  <c:v>1100200</c:v>
                </c:pt>
                <c:pt idx="864">
                  <c:v>689500</c:v>
                </c:pt>
                <c:pt idx="865">
                  <c:v>321100</c:v>
                </c:pt>
                <c:pt idx="866">
                  <c:v>633400</c:v>
                </c:pt>
                <c:pt idx="867">
                  <c:v>1019900</c:v>
                </c:pt>
                <c:pt idx="868">
                  <c:v>559300</c:v>
                </c:pt>
                <c:pt idx="869">
                  <c:v>758800</c:v>
                </c:pt>
                <c:pt idx="870">
                  <c:v>482800</c:v>
                </c:pt>
                <c:pt idx="871">
                  <c:v>238900</c:v>
                </c:pt>
                <c:pt idx="872">
                  <c:v>290000</c:v>
                </c:pt>
                <c:pt idx="873">
                  <c:v>102100</c:v>
                </c:pt>
                <c:pt idx="874">
                  <c:v>515100</c:v>
                </c:pt>
                <c:pt idx="875">
                  <c:v>95600</c:v>
                </c:pt>
                <c:pt idx="876">
                  <c:v>329900</c:v>
                </c:pt>
                <c:pt idx="877">
                  <c:v>370500</c:v>
                </c:pt>
                <c:pt idx="878">
                  <c:v>868300</c:v>
                </c:pt>
                <c:pt idx="879">
                  <c:v>537200</c:v>
                </c:pt>
                <c:pt idx="880">
                  <c:v>485500</c:v>
                </c:pt>
                <c:pt idx="881">
                  <c:v>767400</c:v>
                </c:pt>
                <c:pt idx="882">
                  <c:v>235800</c:v>
                </c:pt>
                <c:pt idx="883">
                  <c:v>420200</c:v>
                </c:pt>
                <c:pt idx="884">
                  <c:v>1144700</c:v>
                </c:pt>
                <c:pt idx="885">
                  <c:v>652300</c:v>
                </c:pt>
                <c:pt idx="886">
                  <c:v>696300</c:v>
                </c:pt>
                <c:pt idx="887">
                  <c:v>923700</c:v>
                </c:pt>
                <c:pt idx="888">
                  <c:v>852300</c:v>
                </c:pt>
                <c:pt idx="889">
                  <c:v>1067500</c:v>
                </c:pt>
                <c:pt idx="890">
                  <c:v>1574200</c:v>
                </c:pt>
                <c:pt idx="891">
                  <c:v>916000</c:v>
                </c:pt>
                <c:pt idx="892">
                  <c:v>309500</c:v>
                </c:pt>
                <c:pt idx="893">
                  <c:v>1050900</c:v>
                </c:pt>
                <c:pt idx="894">
                  <c:v>1079200</c:v>
                </c:pt>
                <c:pt idx="895">
                  <c:v>688500</c:v>
                </c:pt>
                <c:pt idx="896">
                  <c:v>847900</c:v>
                </c:pt>
                <c:pt idx="897">
                  <c:v>774600</c:v>
                </c:pt>
                <c:pt idx="898">
                  <c:v>771200</c:v>
                </c:pt>
                <c:pt idx="899">
                  <c:v>572000</c:v>
                </c:pt>
                <c:pt idx="900">
                  <c:v>489400</c:v>
                </c:pt>
                <c:pt idx="901">
                  <c:v>659300</c:v>
                </c:pt>
                <c:pt idx="902">
                  <c:v>872300</c:v>
                </c:pt>
                <c:pt idx="903">
                  <c:v>559600</c:v>
                </c:pt>
                <c:pt idx="904">
                  <c:v>173200</c:v>
                </c:pt>
                <c:pt idx="905">
                  <c:v>369300</c:v>
                </c:pt>
                <c:pt idx="906">
                  <c:v>330600</c:v>
                </c:pt>
                <c:pt idx="907">
                  <c:v>502300</c:v>
                </c:pt>
                <c:pt idx="908">
                  <c:v>817000</c:v>
                </c:pt>
                <c:pt idx="909">
                  <c:v>694600</c:v>
                </c:pt>
                <c:pt idx="910">
                  <c:v>338500</c:v>
                </c:pt>
                <c:pt idx="911">
                  <c:v>286500</c:v>
                </c:pt>
                <c:pt idx="912">
                  <c:v>744800</c:v>
                </c:pt>
                <c:pt idx="913">
                  <c:v>1583700</c:v>
                </c:pt>
                <c:pt idx="914">
                  <c:v>922600</c:v>
                </c:pt>
                <c:pt idx="915">
                  <c:v>610700</c:v>
                </c:pt>
                <c:pt idx="916">
                  <c:v>362700</c:v>
                </c:pt>
                <c:pt idx="917">
                  <c:v>582300</c:v>
                </c:pt>
                <c:pt idx="918">
                  <c:v>433600</c:v>
                </c:pt>
                <c:pt idx="919">
                  <c:v>289500</c:v>
                </c:pt>
                <c:pt idx="920">
                  <c:v>626500</c:v>
                </c:pt>
                <c:pt idx="921">
                  <c:v>1928000</c:v>
                </c:pt>
                <c:pt idx="922">
                  <c:v>984600</c:v>
                </c:pt>
                <c:pt idx="923">
                  <c:v>578700</c:v>
                </c:pt>
                <c:pt idx="924">
                  <c:v>1388000</c:v>
                </c:pt>
                <c:pt idx="925">
                  <c:v>816300</c:v>
                </c:pt>
                <c:pt idx="926">
                  <c:v>2517400</c:v>
                </c:pt>
                <c:pt idx="927">
                  <c:v>1499200</c:v>
                </c:pt>
                <c:pt idx="928">
                  <c:v>1742400</c:v>
                </c:pt>
                <c:pt idx="929">
                  <c:v>418400</c:v>
                </c:pt>
                <c:pt idx="930">
                  <c:v>395000</c:v>
                </c:pt>
                <c:pt idx="931">
                  <c:v>410600</c:v>
                </c:pt>
                <c:pt idx="932">
                  <c:v>273900</c:v>
                </c:pt>
                <c:pt idx="933">
                  <c:v>587100</c:v>
                </c:pt>
                <c:pt idx="934">
                  <c:v>373500</c:v>
                </c:pt>
                <c:pt idx="935">
                  <c:v>1885700</c:v>
                </c:pt>
                <c:pt idx="936">
                  <c:v>409400</c:v>
                </c:pt>
                <c:pt idx="937">
                  <c:v>1948800</c:v>
                </c:pt>
                <c:pt idx="938">
                  <c:v>992300</c:v>
                </c:pt>
                <c:pt idx="939">
                  <c:v>1723000</c:v>
                </c:pt>
                <c:pt idx="940">
                  <c:v>1662800</c:v>
                </c:pt>
                <c:pt idx="941">
                  <c:v>2831700</c:v>
                </c:pt>
                <c:pt idx="942">
                  <c:v>677100</c:v>
                </c:pt>
                <c:pt idx="943">
                  <c:v>1051700</c:v>
                </c:pt>
                <c:pt idx="944">
                  <c:v>764000</c:v>
                </c:pt>
                <c:pt idx="945">
                  <c:v>1693500</c:v>
                </c:pt>
                <c:pt idx="946">
                  <c:v>798900</c:v>
                </c:pt>
                <c:pt idx="947">
                  <c:v>97400</c:v>
                </c:pt>
                <c:pt idx="948">
                  <c:v>639100</c:v>
                </c:pt>
                <c:pt idx="949">
                  <c:v>830500</c:v>
                </c:pt>
                <c:pt idx="950">
                  <c:v>1732400</c:v>
                </c:pt>
                <c:pt idx="951">
                  <c:v>395000</c:v>
                </c:pt>
                <c:pt idx="952">
                  <c:v>411200</c:v>
                </c:pt>
                <c:pt idx="953">
                  <c:v>880500</c:v>
                </c:pt>
                <c:pt idx="954">
                  <c:v>214600</c:v>
                </c:pt>
                <c:pt idx="955">
                  <c:v>615300</c:v>
                </c:pt>
                <c:pt idx="956">
                  <c:v>230500</c:v>
                </c:pt>
                <c:pt idx="957">
                  <c:v>286100</c:v>
                </c:pt>
                <c:pt idx="958">
                  <c:v>569300</c:v>
                </c:pt>
                <c:pt idx="959">
                  <c:v>885900</c:v>
                </c:pt>
                <c:pt idx="960">
                  <c:v>221300</c:v>
                </c:pt>
                <c:pt idx="961">
                  <c:v>1306800</c:v>
                </c:pt>
                <c:pt idx="962">
                  <c:v>1857800</c:v>
                </c:pt>
                <c:pt idx="963">
                  <c:v>768700</c:v>
                </c:pt>
                <c:pt idx="964">
                  <c:v>488800</c:v>
                </c:pt>
                <c:pt idx="965">
                  <c:v>641500</c:v>
                </c:pt>
                <c:pt idx="966">
                  <c:v>674200</c:v>
                </c:pt>
                <c:pt idx="967">
                  <c:v>386100</c:v>
                </c:pt>
                <c:pt idx="968">
                  <c:v>379000</c:v>
                </c:pt>
                <c:pt idx="969">
                  <c:v>1410100</c:v>
                </c:pt>
                <c:pt idx="970">
                  <c:v>854000</c:v>
                </c:pt>
                <c:pt idx="971">
                  <c:v>759300</c:v>
                </c:pt>
                <c:pt idx="972">
                  <c:v>829700</c:v>
                </c:pt>
                <c:pt idx="973">
                  <c:v>524900</c:v>
                </c:pt>
                <c:pt idx="974">
                  <c:v>1033100</c:v>
                </c:pt>
                <c:pt idx="975">
                  <c:v>1266100</c:v>
                </c:pt>
                <c:pt idx="976">
                  <c:v>2113900</c:v>
                </c:pt>
                <c:pt idx="977">
                  <c:v>740800</c:v>
                </c:pt>
                <c:pt idx="978">
                  <c:v>412500</c:v>
                </c:pt>
                <c:pt idx="979">
                  <c:v>772400</c:v>
                </c:pt>
                <c:pt idx="980">
                  <c:v>657800</c:v>
                </c:pt>
                <c:pt idx="981">
                  <c:v>694300</c:v>
                </c:pt>
                <c:pt idx="982">
                  <c:v>826000</c:v>
                </c:pt>
                <c:pt idx="983">
                  <c:v>1958600</c:v>
                </c:pt>
                <c:pt idx="984">
                  <c:v>467300</c:v>
                </c:pt>
                <c:pt idx="985">
                  <c:v>903700</c:v>
                </c:pt>
                <c:pt idx="986">
                  <c:v>1125100</c:v>
                </c:pt>
                <c:pt idx="987">
                  <c:v>1062700</c:v>
                </c:pt>
                <c:pt idx="988">
                  <c:v>332500</c:v>
                </c:pt>
                <c:pt idx="989">
                  <c:v>356400</c:v>
                </c:pt>
                <c:pt idx="990">
                  <c:v>539200</c:v>
                </c:pt>
                <c:pt idx="991">
                  <c:v>181300</c:v>
                </c:pt>
                <c:pt idx="992">
                  <c:v>403000</c:v>
                </c:pt>
                <c:pt idx="993">
                  <c:v>650700</c:v>
                </c:pt>
                <c:pt idx="994">
                  <c:v>267200</c:v>
                </c:pt>
                <c:pt idx="995">
                  <c:v>654400</c:v>
                </c:pt>
                <c:pt idx="996">
                  <c:v>889500</c:v>
                </c:pt>
                <c:pt idx="997">
                  <c:v>826100</c:v>
                </c:pt>
                <c:pt idx="998">
                  <c:v>550400</c:v>
                </c:pt>
                <c:pt idx="999">
                  <c:v>729800</c:v>
                </c:pt>
                <c:pt idx="1000">
                  <c:v>733500</c:v>
                </c:pt>
                <c:pt idx="1001">
                  <c:v>1184400</c:v>
                </c:pt>
                <c:pt idx="1002">
                  <c:v>2084700</c:v>
                </c:pt>
                <c:pt idx="1003">
                  <c:v>1012000</c:v>
                </c:pt>
                <c:pt idx="1004">
                  <c:v>1062700</c:v>
                </c:pt>
                <c:pt idx="1005">
                  <c:v>1780200</c:v>
                </c:pt>
                <c:pt idx="1006">
                  <c:v>1466500</c:v>
                </c:pt>
                <c:pt idx="1007">
                  <c:v>361100</c:v>
                </c:pt>
                <c:pt idx="1008">
                  <c:v>1642300</c:v>
                </c:pt>
                <c:pt idx="1009">
                  <c:v>641000</c:v>
                </c:pt>
                <c:pt idx="1010">
                  <c:v>1104300</c:v>
                </c:pt>
                <c:pt idx="1011">
                  <c:v>920800</c:v>
                </c:pt>
                <c:pt idx="1012">
                  <c:v>1796000</c:v>
                </c:pt>
                <c:pt idx="1013">
                  <c:v>3460100</c:v>
                </c:pt>
                <c:pt idx="1014">
                  <c:v>2160300</c:v>
                </c:pt>
                <c:pt idx="1015">
                  <c:v>1903700</c:v>
                </c:pt>
                <c:pt idx="1016">
                  <c:v>1706900</c:v>
                </c:pt>
                <c:pt idx="1017">
                  <c:v>1420800</c:v>
                </c:pt>
                <c:pt idx="1018">
                  <c:v>1961400</c:v>
                </c:pt>
                <c:pt idx="1019">
                  <c:v>1127600</c:v>
                </c:pt>
                <c:pt idx="1020">
                  <c:v>926200</c:v>
                </c:pt>
                <c:pt idx="1021">
                  <c:v>796400</c:v>
                </c:pt>
                <c:pt idx="1022">
                  <c:v>2239400</c:v>
                </c:pt>
                <c:pt idx="1023">
                  <c:v>1119100</c:v>
                </c:pt>
                <c:pt idx="1024">
                  <c:v>812700</c:v>
                </c:pt>
                <c:pt idx="1025">
                  <c:v>1664800</c:v>
                </c:pt>
                <c:pt idx="1026">
                  <c:v>979500</c:v>
                </c:pt>
                <c:pt idx="1027">
                  <c:v>1181700</c:v>
                </c:pt>
                <c:pt idx="1028">
                  <c:v>1141200</c:v>
                </c:pt>
                <c:pt idx="1029">
                  <c:v>1224600</c:v>
                </c:pt>
                <c:pt idx="1030">
                  <c:v>764200</c:v>
                </c:pt>
                <c:pt idx="1031">
                  <c:v>748800</c:v>
                </c:pt>
                <c:pt idx="1032">
                  <c:v>947900</c:v>
                </c:pt>
                <c:pt idx="1033">
                  <c:v>1231700</c:v>
                </c:pt>
                <c:pt idx="1034">
                  <c:v>2199500</c:v>
                </c:pt>
                <c:pt idx="1035">
                  <c:v>808500</c:v>
                </c:pt>
                <c:pt idx="1036">
                  <c:v>2023400</c:v>
                </c:pt>
                <c:pt idx="1037">
                  <c:v>2270000</c:v>
                </c:pt>
                <c:pt idx="1038">
                  <c:v>368500</c:v>
                </c:pt>
                <c:pt idx="1039">
                  <c:v>339600</c:v>
                </c:pt>
                <c:pt idx="1040">
                  <c:v>650900</c:v>
                </c:pt>
                <c:pt idx="1041">
                  <c:v>2001400</c:v>
                </c:pt>
                <c:pt idx="1042">
                  <c:v>1850800</c:v>
                </c:pt>
                <c:pt idx="1043">
                  <c:v>1678200</c:v>
                </c:pt>
                <c:pt idx="1044">
                  <c:v>830000</c:v>
                </c:pt>
                <c:pt idx="1045">
                  <c:v>508000</c:v>
                </c:pt>
                <c:pt idx="1046">
                  <c:v>1269000</c:v>
                </c:pt>
                <c:pt idx="1047">
                  <c:v>604400</c:v>
                </c:pt>
                <c:pt idx="1048">
                  <c:v>1139400</c:v>
                </c:pt>
                <c:pt idx="1049">
                  <c:v>845400</c:v>
                </c:pt>
                <c:pt idx="1050">
                  <c:v>1601700</c:v>
                </c:pt>
                <c:pt idx="1051">
                  <c:v>208100</c:v>
                </c:pt>
                <c:pt idx="1052">
                  <c:v>855100</c:v>
                </c:pt>
                <c:pt idx="1053">
                  <c:v>1323200</c:v>
                </c:pt>
                <c:pt idx="1054">
                  <c:v>1044800</c:v>
                </c:pt>
                <c:pt idx="1055">
                  <c:v>255700</c:v>
                </c:pt>
                <c:pt idx="1056">
                  <c:v>1227100</c:v>
                </c:pt>
                <c:pt idx="1057">
                  <c:v>1069700</c:v>
                </c:pt>
                <c:pt idx="1058">
                  <c:v>1118400</c:v>
                </c:pt>
                <c:pt idx="1059">
                  <c:v>716200</c:v>
                </c:pt>
                <c:pt idx="1060">
                  <c:v>1129900</c:v>
                </c:pt>
                <c:pt idx="1061">
                  <c:v>1835400</c:v>
                </c:pt>
                <c:pt idx="1062">
                  <c:v>835800</c:v>
                </c:pt>
                <c:pt idx="1063">
                  <c:v>2020100</c:v>
                </c:pt>
                <c:pt idx="1064">
                  <c:v>1062500</c:v>
                </c:pt>
                <c:pt idx="1065">
                  <c:v>1464900</c:v>
                </c:pt>
                <c:pt idx="1066">
                  <c:v>1669200</c:v>
                </c:pt>
                <c:pt idx="1067">
                  <c:v>590100</c:v>
                </c:pt>
                <c:pt idx="1068">
                  <c:v>784600</c:v>
                </c:pt>
                <c:pt idx="1069">
                  <c:v>460100</c:v>
                </c:pt>
                <c:pt idx="1070">
                  <c:v>765700</c:v>
                </c:pt>
                <c:pt idx="1071">
                  <c:v>1625100</c:v>
                </c:pt>
                <c:pt idx="1072">
                  <c:v>1451600</c:v>
                </c:pt>
                <c:pt idx="1073">
                  <c:v>1229200</c:v>
                </c:pt>
                <c:pt idx="1074">
                  <c:v>338700</c:v>
                </c:pt>
                <c:pt idx="1075">
                  <c:v>1165200</c:v>
                </c:pt>
                <c:pt idx="1076">
                  <c:v>1089700</c:v>
                </c:pt>
                <c:pt idx="1077">
                  <c:v>480700</c:v>
                </c:pt>
                <c:pt idx="1078">
                  <c:v>1947700</c:v>
                </c:pt>
                <c:pt idx="1079">
                  <c:v>619000</c:v>
                </c:pt>
                <c:pt idx="1080">
                  <c:v>648000</c:v>
                </c:pt>
                <c:pt idx="1081">
                  <c:v>818200</c:v>
                </c:pt>
                <c:pt idx="1082">
                  <c:v>336300</c:v>
                </c:pt>
                <c:pt idx="1083">
                  <c:v>543400</c:v>
                </c:pt>
                <c:pt idx="1084">
                  <c:v>953700</c:v>
                </c:pt>
                <c:pt idx="1085">
                  <c:v>2160200</c:v>
                </c:pt>
                <c:pt idx="1086">
                  <c:v>939400</c:v>
                </c:pt>
                <c:pt idx="1087">
                  <c:v>889900</c:v>
                </c:pt>
                <c:pt idx="1088">
                  <c:v>737500</c:v>
                </c:pt>
                <c:pt idx="1089">
                  <c:v>656700</c:v>
                </c:pt>
                <c:pt idx="1090">
                  <c:v>894900</c:v>
                </c:pt>
                <c:pt idx="1091">
                  <c:v>1245700</c:v>
                </c:pt>
                <c:pt idx="1092">
                  <c:v>1012400</c:v>
                </c:pt>
                <c:pt idx="1093">
                  <c:v>600300</c:v>
                </c:pt>
                <c:pt idx="1094">
                  <c:v>1193900</c:v>
                </c:pt>
                <c:pt idx="1095">
                  <c:v>400800</c:v>
                </c:pt>
                <c:pt idx="1096">
                  <c:v>1191800</c:v>
                </c:pt>
                <c:pt idx="1097">
                  <c:v>431800</c:v>
                </c:pt>
                <c:pt idx="1098">
                  <c:v>616800</c:v>
                </c:pt>
                <c:pt idx="1099">
                  <c:v>1484500</c:v>
                </c:pt>
                <c:pt idx="1100">
                  <c:v>474000</c:v>
                </c:pt>
                <c:pt idx="1101">
                  <c:v>348100</c:v>
                </c:pt>
                <c:pt idx="1102">
                  <c:v>1016700</c:v>
                </c:pt>
                <c:pt idx="1103">
                  <c:v>788300</c:v>
                </c:pt>
                <c:pt idx="1104">
                  <c:v>539300</c:v>
                </c:pt>
                <c:pt idx="1105">
                  <c:v>236400</c:v>
                </c:pt>
                <c:pt idx="1106">
                  <c:v>703900</c:v>
                </c:pt>
                <c:pt idx="1107">
                  <c:v>1019400</c:v>
                </c:pt>
                <c:pt idx="1108">
                  <c:v>1015200</c:v>
                </c:pt>
                <c:pt idx="1109">
                  <c:v>349100</c:v>
                </c:pt>
                <c:pt idx="1110">
                  <c:v>1620500</c:v>
                </c:pt>
                <c:pt idx="1111">
                  <c:v>1089900</c:v>
                </c:pt>
                <c:pt idx="1112">
                  <c:v>1004300</c:v>
                </c:pt>
                <c:pt idx="1113">
                  <c:v>1559300</c:v>
                </c:pt>
                <c:pt idx="1114">
                  <c:v>926300</c:v>
                </c:pt>
                <c:pt idx="1115">
                  <c:v>1760800</c:v>
                </c:pt>
                <c:pt idx="1116">
                  <c:v>385700</c:v>
                </c:pt>
                <c:pt idx="1117">
                  <c:v>1001900</c:v>
                </c:pt>
                <c:pt idx="1118">
                  <c:v>1115900</c:v>
                </c:pt>
                <c:pt idx="1119">
                  <c:v>984500</c:v>
                </c:pt>
                <c:pt idx="1120">
                  <c:v>631800</c:v>
                </c:pt>
                <c:pt idx="1121">
                  <c:v>576700</c:v>
                </c:pt>
                <c:pt idx="1122">
                  <c:v>1403100</c:v>
                </c:pt>
                <c:pt idx="1123">
                  <c:v>658000</c:v>
                </c:pt>
                <c:pt idx="1124">
                  <c:v>475500</c:v>
                </c:pt>
                <c:pt idx="1125">
                  <c:v>876800</c:v>
                </c:pt>
                <c:pt idx="1126">
                  <c:v>685800</c:v>
                </c:pt>
                <c:pt idx="1127">
                  <c:v>391700</c:v>
                </c:pt>
                <c:pt idx="1128">
                  <c:v>1150900</c:v>
                </c:pt>
                <c:pt idx="1129">
                  <c:v>151400</c:v>
                </c:pt>
                <c:pt idx="1130">
                  <c:v>1396100</c:v>
                </c:pt>
                <c:pt idx="1131">
                  <c:v>667600</c:v>
                </c:pt>
                <c:pt idx="1132">
                  <c:v>864300</c:v>
                </c:pt>
                <c:pt idx="1133">
                  <c:v>1107300</c:v>
                </c:pt>
                <c:pt idx="1134">
                  <c:v>1070200</c:v>
                </c:pt>
                <c:pt idx="1135">
                  <c:v>655900</c:v>
                </c:pt>
                <c:pt idx="1136">
                  <c:v>1355300</c:v>
                </c:pt>
                <c:pt idx="1137">
                  <c:v>4333500</c:v>
                </c:pt>
                <c:pt idx="1138">
                  <c:v>1675200</c:v>
                </c:pt>
                <c:pt idx="1139">
                  <c:v>1492900</c:v>
                </c:pt>
                <c:pt idx="1140">
                  <c:v>2313900</c:v>
                </c:pt>
                <c:pt idx="1141">
                  <c:v>1038000</c:v>
                </c:pt>
                <c:pt idx="1142">
                  <c:v>619300</c:v>
                </c:pt>
                <c:pt idx="1143">
                  <c:v>1067300</c:v>
                </c:pt>
                <c:pt idx="1144">
                  <c:v>611300</c:v>
                </c:pt>
                <c:pt idx="1145">
                  <c:v>136300</c:v>
                </c:pt>
                <c:pt idx="1146">
                  <c:v>986000</c:v>
                </c:pt>
                <c:pt idx="1147">
                  <c:v>1301000</c:v>
                </c:pt>
                <c:pt idx="1148">
                  <c:v>774400</c:v>
                </c:pt>
                <c:pt idx="1149">
                  <c:v>932800</c:v>
                </c:pt>
                <c:pt idx="1150">
                  <c:v>292000</c:v>
                </c:pt>
                <c:pt idx="1151">
                  <c:v>341700</c:v>
                </c:pt>
                <c:pt idx="1152">
                  <c:v>741200</c:v>
                </c:pt>
                <c:pt idx="1153">
                  <c:v>1678600</c:v>
                </c:pt>
                <c:pt idx="1154">
                  <c:v>2290700</c:v>
                </c:pt>
                <c:pt idx="1155">
                  <c:v>832200</c:v>
                </c:pt>
                <c:pt idx="1156">
                  <c:v>1427600</c:v>
                </c:pt>
                <c:pt idx="1157">
                  <c:v>1601000</c:v>
                </c:pt>
                <c:pt idx="1158">
                  <c:v>657600</c:v>
                </c:pt>
                <c:pt idx="1159">
                  <c:v>990500</c:v>
                </c:pt>
                <c:pt idx="1160">
                  <c:v>1907500</c:v>
                </c:pt>
                <c:pt idx="1161">
                  <c:v>1609400</c:v>
                </c:pt>
                <c:pt idx="1162">
                  <c:v>2585700</c:v>
                </c:pt>
                <c:pt idx="1163">
                  <c:v>2624600</c:v>
                </c:pt>
                <c:pt idx="1164">
                  <c:v>983800</c:v>
                </c:pt>
                <c:pt idx="1165">
                  <c:v>1478900</c:v>
                </c:pt>
                <c:pt idx="1166">
                  <c:v>1415100</c:v>
                </c:pt>
                <c:pt idx="1167">
                  <c:v>2986300</c:v>
                </c:pt>
                <c:pt idx="1168">
                  <c:v>3190500</c:v>
                </c:pt>
                <c:pt idx="1169">
                  <c:v>3257800</c:v>
                </c:pt>
                <c:pt idx="1170">
                  <c:v>1429000</c:v>
                </c:pt>
                <c:pt idx="1171">
                  <c:v>3072200</c:v>
                </c:pt>
                <c:pt idx="1172">
                  <c:v>2590700</c:v>
                </c:pt>
                <c:pt idx="1173">
                  <c:v>4248100</c:v>
                </c:pt>
                <c:pt idx="1174">
                  <c:v>3274500</c:v>
                </c:pt>
                <c:pt idx="1175">
                  <c:v>2237600</c:v>
                </c:pt>
                <c:pt idx="1176">
                  <c:v>1130000</c:v>
                </c:pt>
                <c:pt idx="1177">
                  <c:v>2398600</c:v>
                </c:pt>
                <c:pt idx="1178">
                  <c:v>2910700</c:v>
                </c:pt>
                <c:pt idx="1179">
                  <c:v>2995100</c:v>
                </c:pt>
                <c:pt idx="1180">
                  <c:v>1966500</c:v>
                </c:pt>
                <c:pt idx="1181">
                  <c:v>1293600</c:v>
                </c:pt>
                <c:pt idx="1182">
                  <c:v>540700</c:v>
                </c:pt>
                <c:pt idx="1183">
                  <c:v>628400</c:v>
                </c:pt>
                <c:pt idx="1184">
                  <c:v>724700</c:v>
                </c:pt>
                <c:pt idx="1185">
                  <c:v>719600</c:v>
                </c:pt>
                <c:pt idx="1186">
                  <c:v>711200</c:v>
                </c:pt>
                <c:pt idx="1187">
                  <c:v>623300</c:v>
                </c:pt>
                <c:pt idx="1188">
                  <c:v>1230900</c:v>
                </c:pt>
                <c:pt idx="1189">
                  <c:v>1330800</c:v>
                </c:pt>
                <c:pt idx="1190">
                  <c:v>812900</c:v>
                </c:pt>
                <c:pt idx="1191">
                  <c:v>1144100</c:v>
                </c:pt>
                <c:pt idx="1192">
                  <c:v>347300</c:v>
                </c:pt>
                <c:pt idx="1193">
                  <c:v>767500</c:v>
                </c:pt>
                <c:pt idx="1194">
                  <c:v>790300</c:v>
                </c:pt>
                <c:pt idx="1195">
                  <c:v>510000</c:v>
                </c:pt>
                <c:pt idx="1196">
                  <c:v>1444000</c:v>
                </c:pt>
                <c:pt idx="1197">
                  <c:v>572700</c:v>
                </c:pt>
                <c:pt idx="1198">
                  <c:v>730400</c:v>
                </c:pt>
                <c:pt idx="1199">
                  <c:v>842000</c:v>
                </c:pt>
                <c:pt idx="1200">
                  <c:v>773500</c:v>
                </c:pt>
                <c:pt idx="1201">
                  <c:v>933600</c:v>
                </c:pt>
                <c:pt idx="1202">
                  <c:v>696200</c:v>
                </c:pt>
                <c:pt idx="1203">
                  <c:v>2590300</c:v>
                </c:pt>
                <c:pt idx="1204">
                  <c:v>1810500</c:v>
                </c:pt>
                <c:pt idx="1205">
                  <c:v>1495200</c:v>
                </c:pt>
                <c:pt idx="1206">
                  <c:v>1307400</c:v>
                </c:pt>
                <c:pt idx="1207">
                  <c:v>868000</c:v>
                </c:pt>
                <c:pt idx="1208">
                  <c:v>221000</c:v>
                </c:pt>
                <c:pt idx="1209">
                  <c:v>2995500</c:v>
                </c:pt>
                <c:pt idx="1210">
                  <c:v>439200</c:v>
                </c:pt>
                <c:pt idx="1211">
                  <c:v>1348600</c:v>
                </c:pt>
                <c:pt idx="1212">
                  <c:v>889700</c:v>
                </c:pt>
                <c:pt idx="1213">
                  <c:v>1705800</c:v>
                </c:pt>
                <c:pt idx="1214">
                  <c:v>3496800</c:v>
                </c:pt>
                <c:pt idx="1215">
                  <c:v>571800</c:v>
                </c:pt>
                <c:pt idx="1216">
                  <c:v>511400</c:v>
                </c:pt>
                <c:pt idx="1217">
                  <c:v>1124200</c:v>
                </c:pt>
                <c:pt idx="1218">
                  <c:v>1536800</c:v>
                </c:pt>
                <c:pt idx="1219">
                  <c:v>1272900</c:v>
                </c:pt>
                <c:pt idx="1220">
                  <c:v>1347800</c:v>
                </c:pt>
                <c:pt idx="1221">
                  <c:v>963100</c:v>
                </c:pt>
                <c:pt idx="1222">
                  <c:v>1473500</c:v>
                </c:pt>
                <c:pt idx="1223">
                  <c:v>1166200</c:v>
                </c:pt>
                <c:pt idx="1224">
                  <c:v>689000</c:v>
                </c:pt>
                <c:pt idx="1225">
                  <c:v>1471900</c:v>
                </c:pt>
                <c:pt idx="1226">
                  <c:v>748200</c:v>
                </c:pt>
                <c:pt idx="1227">
                  <c:v>1793600</c:v>
                </c:pt>
                <c:pt idx="1228">
                  <c:v>998600</c:v>
                </c:pt>
                <c:pt idx="1229">
                  <c:v>923800</c:v>
                </c:pt>
                <c:pt idx="1230">
                  <c:v>291500</c:v>
                </c:pt>
                <c:pt idx="1231">
                  <c:v>189100</c:v>
                </c:pt>
                <c:pt idx="1232">
                  <c:v>417000</c:v>
                </c:pt>
                <c:pt idx="1233">
                  <c:v>1237800</c:v>
                </c:pt>
                <c:pt idx="1234">
                  <c:v>360200</c:v>
                </c:pt>
                <c:pt idx="1235">
                  <c:v>480100</c:v>
                </c:pt>
                <c:pt idx="1236">
                  <c:v>425500</c:v>
                </c:pt>
                <c:pt idx="1237">
                  <c:v>1348600</c:v>
                </c:pt>
                <c:pt idx="1238">
                  <c:v>1366400</c:v>
                </c:pt>
                <c:pt idx="1239">
                  <c:v>2022600</c:v>
                </c:pt>
                <c:pt idx="1240">
                  <c:v>2308200</c:v>
                </c:pt>
                <c:pt idx="1241">
                  <c:v>238800</c:v>
                </c:pt>
                <c:pt idx="1242">
                  <c:v>230400</c:v>
                </c:pt>
                <c:pt idx="1243">
                  <c:v>2145500</c:v>
                </c:pt>
                <c:pt idx="1244">
                  <c:v>1716400</c:v>
                </c:pt>
                <c:pt idx="1245">
                  <c:v>3167400</c:v>
                </c:pt>
                <c:pt idx="1246">
                  <c:v>1091100</c:v>
                </c:pt>
                <c:pt idx="1247">
                  <c:v>384800</c:v>
                </c:pt>
                <c:pt idx="1248">
                  <c:v>182300</c:v>
                </c:pt>
                <c:pt idx="1249">
                  <c:v>1498500</c:v>
                </c:pt>
                <c:pt idx="1250">
                  <c:v>2143500</c:v>
                </c:pt>
                <c:pt idx="1251">
                  <c:v>1454000</c:v>
                </c:pt>
                <c:pt idx="1252">
                  <c:v>1389700</c:v>
                </c:pt>
                <c:pt idx="1253">
                  <c:v>1727100</c:v>
                </c:pt>
                <c:pt idx="1254">
                  <c:v>1610000</c:v>
                </c:pt>
                <c:pt idx="1255">
                  <c:v>1459000</c:v>
                </c:pt>
                <c:pt idx="1256">
                  <c:v>1297900</c:v>
                </c:pt>
                <c:pt idx="1257">
                  <c:v>2400300</c:v>
                </c:pt>
                <c:pt idx="1258">
                  <c:v>2242500</c:v>
                </c:pt>
                <c:pt idx="1259">
                  <c:v>1997700</c:v>
                </c:pt>
                <c:pt idx="1260">
                  <c:v>3030500</c:v>
                </c:pt>
                <c:pt idx="1261">
                  <c:v>935600</c:v>
                </c:pt>
                <c:pt idx="1262">
                  <c:v>1154200</c:v>
                </c:pt>
                <c:pt idx="1263">
                  <c:v>2589100</c:v>
                </c:pt>
                <c:pt idx="1264">
                  <c:v>1307900</c:v>
                </c:pt>
                <c:pt idx="1265">
                  <c:v>3425700</c:v>
                </c:pt>
                <c:pt idx="1266">
                  <c:v>1400300</c:v>
                </c:pt>
                <c:pt idx="1267">
                  <c:v>1433200</c:v>
                </c:pt>
                <c:pt idx="1268">
                  <c:v>446300</c:v>
                </c:pt>
                <c:pt idx="1269">
                  <c:v>1370900</c:v>
                </c:pt>
                <c:pt idx="1270">
                  <c:v>517100</c:v>
                </c:pt>
                <c:pt idx="1271">
                  <c:v>1254900</c:v>
                </c:pt>
                <c:pt idx="1272">
                  <c:v>903300</c:v>
                </c:pt>
                <c:pt idx="1273">
                  <c:v>623700</c:v>
                </c:pt>
                <c:pt idx="1274">
                  <c:v>718300</c:v>
                </c:pt>
                <c:pt idx="1275">
                  <c:v>1289800</c:v>
                </c:pt>
                <c:pt idx="1276">
                  <c:v>951100</c:v>
                </c:pt>
                <c:pt idx="1277">
                  <c:v>1339900</c:v>
                </c:pt>
                <c:pt idx="1278">
                  <c:v>1242100</c:v>
                </c:pt>
                <c:pt idx="1279">
                  <c:v>1487800</c:v>
                </c:pt>
                <c:pt idx="1280">
                  <c:v>3074600</c:v>
                </c:pt>
                <c:pt idx="1281">
                  <c:v>859800</c:v>
                </c:pt>
                <c:pt idx="1282">
                  <c:v>2409800</c:v>
                </c:pt>
                <c:pt idx="1283">
                  <c:v>1223600</c:v>
                </c:pt>
                <c:pt idx="1284">
                  <c:v>1283200</c:v>
                </c:pt>
                <c:pt idx="1285">
                  <c:v>2388000</c:v>
                </c:pt>
                <c:pt idx="1286">
                  <c:v>695200</c:v>
                </c:pt>
                <c:pt idx="1287">
                  <c:v>1029800</c:v>
                </c:pt>
                <c:pt idx="1288">
                  <c:v>1162000</c:v>
                </c:pt>
                <c:pt idx="1289">
                  <c:v>1561500</c:v>
                </c:pt>
                <c:pt idx="1290">
                  <c:v>2142200</c:v>
                </c:pt>
                <c:pt idx="1291">
                  <c:v>461400</c:v>
                </c:pt>
                <c:pt idx="1292">
                  <c:v>772000</c:v>
                </c:pt>
                <c:pt idx="1293">
                  <c:v>1778700</c:v>
                </c:pt>
                <c:pt idx="1294">
                  <c:v>1272700</c:v>
                </c:pt>
                <c:pt idx="1295">
                  <c:v>1957500</c:v>
                </c:pt>
                <c:pt idx="1296">
                  <c:v>323200</c:v>
                </c:pt>
                <c:pt idx="1297">
                  <c:v>1629200</c:v>
                </c:pt>
                <c:pt idx="1298">
                  <c:v>3192100</c:v>
                </c:pt>
                <c:pt idx="1299">
                  <c:v>2629000</c:v>
                </c:pt>
                <c:pt idx="1300">
                  <c:v>2370400</c:v>
                </c:pt>
                <c:pt idx="1301">
                  <c:v>1574300</c:v>
                </c:pt>
                <c:pt idx="1302">
                  <c:v>1239100</c:v>
                </c:pt>
                <c:pt idx="1303">
                  <c:v>1888600</c:v>
                </c:pt>
                <c:pt idx="1304">
                  <c:v>1451400</c:v>
                </c:pt>
                <c:pt idx="1305">
                  <c:v>733100</c:v>
                </c:pt>
                <c:pt idx="1306">
                  <c:v>1251700</c:v>
                </c:pt>
                <c:pt idx="1307">
                  <c:v>607400</c:v>
                </c:pt>
                <c:pt idx="1308">
                  <c:v>1501900</c:v>
                </c:pt>
                <c:pt idx="1309">
                  <c:v>1374500</c:v>
                </c:pt>
                <c:pt idx="1310">
                  <c:v>1417200</c:v>
                </c:pt>
                <c:pt idx="1311">
                  <c:v>677400</c:v>
                </c:pt>
                <c:pt idx="1312">
                  <c:v>744400</c:v>
                </c:pt>
                <c:pt idx="1313">
                  <c:v>284500</c:v>
                </c:pt>
                <c:pt idx="1314">
                  <c:v>1184400</c:v>
                </c:pt>
                <c:pt idx="1315">
                  <c:v>2015800</c:v>
                </c:pt>
                <c:pt idx="1316">
                  <c:v>1498700</c:v>
                </c:pt>
                <c:pt idx="1317">
                  <c:v>554200</c:v>
                </c:pt>
                <c:pt idx="1318">
                  <c:v>1165200</c:v>
                </c:pt>
                <c:pt idx="1319">
                  <c:v>2923200</c:v>
                </c:pt>
                <c:pt idx="1320">
                  <c:v>1030400</c:v>
                </c:pt>
                <c:pt idx="1321">
                  <c:v>530600</c:v>
                </c:pt>
                <c:pt idx="1322">
                  <c:v>874500</c:v>
                </c:pt>
                <c:pt idx="1323">
                  <c:v>1328100</c:v>
                </c:pt>
                <c:pt idx="1324">
                  <c:v>1795800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5A2-4783-91AC-38C608511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8455152"/>
        <c:axId val="348450888"/>
      </c:barChart>
      <c:lineChart>
        <c:grouping val="standard"/>
        <c:varyColors val="0"/>
        <c:ser>
          <c:idx val="0"/>
          <c:order val="0"/>
          <c:tx>
            <c:v>Share Price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'Share Price'!$B$4:$B$1328</c:f>
              <c:strCache>
                <c:ptCount val="1325"/>
                <c:pt idx="0">
                  <c:v>1/3/2012</c:v>
                </c:pt>
                <c:pt idx="1">
                  <c:v>1/4/2012</c:v>
                </c:pt>
                <c:pt idx="2">
                  <c:v>1/5/2012</c:v>
                </c:pt>
                <c:pt idx="3">
                  <c:v>1/6/2012</c:v>
                </c:pt>
                <c:pt idx="4">
                  <c:v>1/9/2012</c:v>
                </c:pt>
                <c:pt idx="5">
                  <c:v>1/10/2012</c:v>
                </c:pt>
                <c:pt idx="6">
                  <c:v>1/11/2012</c:v>
                </c:pt>
                <c:pt idx="7">
                  <c:v>1/12/2012</c:v>
                </c:pt>
                <c:pt idx="8">
                  <c:v>01/13/12</c:v>
                </c:pt>
                <c:pt idx="9">
                  <c:v>01/16/12</c:v>
                </c:pt>
                <c:pt idx="10">
                  <c:v>01/17/12</c:v>
                </c:pt>
                <c:pt idx="11">
                  <c:v>01/18/12</c:v>
                </c:pt>
                <c:pt idx="12">
                  <c:v>01/19/12</c:v>
                </c:pt>
                <c:pt idx="13">
                  <c:v>01/20/12</c:v>
                </c:pt>
                <c:pt idx="14">
                  <c:v>01/25/12</c:v>
                </c:pt>
                <c:pt idx="15">
                  <c:v>01/26/12</c:v>
                </c:pt>
                <c:pt idx="16">
                  <c:v>01/27/12</c:v>
                </c:pt>
                <c:pt idx="17">
                  <c:v>01/30/12</c:v>
                </c:pt>
                <c:pt idx="18">
                  <c:v>01/31/12</c:v>
                </c:pt>
                <c:pt idx="19">
                  <c:v>2/2/2012</c:v>
                </c:pt>
                <c:pt idx="20">
                  <c:v>2/3/2012</c:v>
                </c:pt>
                <c:pt idx="21">
                  <c:v>2/8/2012</c:v>
                </c:pt>
                <c:pt idx="22">
                  <c:v>2/9/2012</c:v>
                </c:pt>
                <c:pt idx="23">
                  <c:v>2/10/2012</c:v>
                </c:pt>
                <c:pt idx="24">
                  <c:v>02/13/12</c:v>
                </c:pt>
                <c:pt idx="25">
                  <c:v>02/14/12</c:v>
                </c:pt>
                <c:pt idx="26">
                  <c:v>02/15/12</c:v>
                </c:pt>
                <c:pt idx="27">
                  <c:v>02/16/12</c:v>
                </c:pt>
                <c:pt idx="28">
                  <c:v>02/17/12</c:v>
                </c:pt>
                <c:pt idx="29">
                  <c:v>02/20/12</c:v>
                </c:pt>
                <c:pt idx="30">
                  <c:v>02/21/12</c:v>
                </c:pt>
                <c:pt idx="31">
                  <c:v>02/22/12</c:v>
                </c:pt>
                <c:pt idx="32">
                  <c:v>02/23/12</c:v>
                </c:pt>
                <c:pt idx="33">
                  <c:v>02/24/12</c:v>
                </c:pt>
                <c:pt idx="34">
                  <c:v>02/27/12</c:v>
                </c:pt>
                <c:pt idx="35">
                  <c:v>02/28/12</c:v>
                </c:pt>
                <c:pt idx="36">
                  <c:v>02/29/12</c:v>
                </c:pt>
                <c:pt idx="37">
                  <c:v>3/1/2012</c:v>
                </c:pt>
                <c:pt idx="38">
                  <c:v>3/2/2012</c:v>
                </c:pt>
                <c:pt idx="39">
                  <c:v>3/5/2012</c:v>
                </c:pt>
                <c:pt idx="40">
                  <c:v>3/6/2012</c:v>
                </c:pt>
                <c:pt idx="41">
                  <c:v>3/7/2012</c:v>
                </c:pt>
                <c:pt idx="42">
                  <c:v>3/8/2012</c:v>
                </c:pt>
                <c:pt idx="43">
                  <c:v>3/9/2012</c:v>
                </c:pt>
                <c:pt idx="44">
                  <c:v>3/12/2012</c:v>
                </c:pt>
                <c:pt idx="45">
                  <c:v>03/13/12</c:v>
                </c:pt>
                <c:pt idx="46">
                  <c:v>03/14/12</c:v>
                </c:pt>
                <c:pt idx="47">
                  <c:v>03/15/12</c:v>
                </c:pt>
                <c:pt idx="48">
                  <c:v>03/16/12</c:v>
                </c:pt>
                <c:pt idx="49">
                  <c:v>03/19/12</c:v>
                </c:pt>
                <c:pt idx="50">
                  <c:v>03/20/12</c:v>
                </c:pt>
                <c:pt idx="51">
                  <c:v>03/21/12</c:v>
                </c:pt>
                <c:pt idx="52">
                  <c:v>03/22/12</c:v>
                </c:pt>
                <c:pt idx="53">
                  <c:v>03/23/12</c:v>
                </c:pt>
                <c:pt idx="54">
                  <c:v>03/26/12</c:v>
                </c:pt>
                <c:pt idx="55">
                  <c:v>03/27/12</c:v>
                </c:pt>
                <c:pt idx="56">
                  <c:v>03/28/12</c:v>
                </c:pt>
                <c:pt idx="57">
                  <c:v>03/29/12</c:v>
                </c:pt>
                <c:pt idx="58">
                  <c:v>03/30/12</c:v>
                </c:pt>
                <c:pt idx="59">
                  <c:v>4/2/2012</c:v>
                </c:pt>
                <c:pt idx="60">
                  <c:v>4/3/2012</c:v>
                </c:pt>
                <c:pt idx="61">
                  <c:v>4/4/2012</c:v>
                </c:pt>
                <c:pt idx="62">
                  <c:v>4/5/2012</c:v>
                </c:pt>
                <c:pt idx="63">
                  <c:v>4/6/2012</c:v>
                </c:pt>
                <c:pt idx="64">
                  <c:v>4/9/2012</c:v>
                </c:pt>
                <c:pt idx="65">
                  <c:v>4/10/2012</c:v>
                </c:pt>
                <c:pt idx="66">
                  <c:v>4/12/2012</c:v>
                </c:pt>
                <c:pt idx="67">
                  <c:v>04/13/12</c:v>
                </c:pt>
                <c:pt idx="68">
                  <c:v>04/16/12</c:v>
                </c:pt>
                <c:pt idx="69">
                  <c:v>04/17/12</c:v>
                </c:pt>
                <c:pt idx="70">
                  <c:v>04/18/12</c:v>
                </c:pt>
                <c:pt idx="71">
                  <c:v>04/19/12</c:v>
                </c:pt>
                <c:pt idx="72">
                  <c:v>04/20/12</c:v>
                </c:pt>
                <c:pt idx="73">
                  <c:v>04/23/12</c:v>
                </c:pt>
                <c:pt idx="74">
                  <c:v>04/24/12</c:v>
                </c:pt>
                <c:pt idx="75">
                  <c:v>04/25/12</c:v>
                </c:pt>
                <c:pt idx="76">
                  <c:v>04/26/12</c:v>
                </c:pt>
                <c:pt idx="77">
                  <c:v>04/27/12</c:v>
                </c:pt>
                <c:pt idx="78">
                  <c:v>04/30/12</c:v>
                </c:pt>
                <c:pt idx="79">
                  <c:v>5/2/2012</c:v>
                </c:pt>
                <c:pt idx="80">
                  <c:v>5/3/2012</c:v>
                </c:pt>
                <c:pt idx="81">
                  <c:v>5/4/2012</c:v>
                </c:pt>
                <c:pt idx="82">
                  <c:v>5/7/2012</c:v>
                </c:pt>
                <c:pt idx="83">
                  <c:v>5/8/2012</c:v>
                </c:pt>
                <c:pt idx="84">
                  <c:v>5/9/2012</c:v>
                </c:pt>
                <c:pt idx="85">
                  <c:v>5/10/2012</c:v>
                </c:pt>
                <c:pt idx="86">
                  <c:v>5/11/2012</c:v>
                </c:pt>
                <c:pt idx="87">
                  <c:v>05/14/12</c:v>
                </c:pt>
                <c:pt idx="88">
                  <c:v>05/15/12</c:v>
                </c:pt>
                <c:pt idx="89">
                  <c:v>05/16/12</c:v>
                </c:pt>
                <c:pt idx="90">
                  <c:v>05/17/12</c:v>
                </c:pt>
                <c:pt idx="91">
                  <c:v>05/18/12</c:v>
                </c:pt>
                <c:pt idx="92">
                  <c:v>05/21/12</c:v>
                </c:pt>
                <c:pt idx="93">
                  <c:v>05/22/12</c:v>
                </c:pt>
                <c:pt idx="94">
                  <c:v>05/23/12</c:v>
                </c:pt>
                <c:pt idx="95">
                  <c:v>05/24/12</c:v>
                </c:pt>
                <c:pt idx="96">
                  <c:v>05/25/12</c:v>
                </c:pt>
                <c:pt idx="97">
                  <c:v>05/28/12</c:v>
                </c:pt>
                <c:pt idx="98">
                  <c:v>05/29/12</c:v>
                </c:pt>
                <c:pt idx="99">
                  <c:v>05/30/12</c:v>
                </c:pt>
                <c:pt idx="100">
                  <c:v>05/31/12</c:v>
                </c:pt>
                <c:pt idx="101">
                  <c:v>6/1/2012</c:v>
                </c:pt>
                <c:pt idx="102">
                  <c:v>6/4/2012</c:v>
                </c:pt>
                <c:pt idx="103">
                  <c:v>6/5/2012</c:v>
                </c:pt>
                <c:pt idx="104">
                  <c:v>6/6/2012</c:v>
                </c:pt>
                <c:pt idx="105">
                  <c:v>6/7/2012</c:v>
                </c:pt>
                <c:pt idx="106">
                  <c:v>6/8/2012</c:v>
                </c:pt>
                <c:pt idx="107">
                  <c:v>6/11/2012</c:v>
                </c:pt>
                <c:pt idx="108">
                  <c:v>6/12/2012</c:v>
                </c:pt>
                <c:pt idx="109">
                  <c:v>06/13/12</c:v>
                </c:pt>
                <c:pt idx="110">
                  <c:v>06/14/12</c:v>
                </c:pt>
                <c:pt idx="111">
                  <c:v>06/15/12</c:v>
                </c:pt>
                <c:pt idx="112">
                  <c:v>06/18/12</c:v>
                </c:pt>
                <c:pt idx="113">
                  <c:v>06/19/12</c:v>
                </c:pt>
                <c:pt idx="114">
                  <c:v>06/20/12</c:v>
                </c:pt>
                <c:pt idx="115">
                  <c:v>06/21/12</c:v>
                </c:pt>
                <c:pt idx="116">
                  <c:v>06/22/12</c:v>
                </c:pt>
                <c:pt idx="117">
                  <c:v>06/25/12</c:v>
                </c:pt>
                <c:pt idx="118">
                  <c:v>06/26/12</c:v>
                </c:pt>
                <c:pt idx="119">
                  <c:v>06/27/12</c:v>
                </c:pt>
                <c:pt idx="120">
                  <c:v>06/28/12</c:v>
                </c:pt>
                <c:pt idx="121">
                  <c:v>06/29/12</c:v>
                </c:pt>
                <c:pt idx="122">
                  <c:v>7/2/2012</c:v>
                </c:pt>
                <c:pt idx="123">
                  <c:v>7/3/2012</c:v>
                </c:pt>
                <c:pt idx="124">
                  <c:v>7/4/2012</c:v>
                </c:pt>
                <c:pt idx="125">
                  <c:v>7/5/2012</c:v>
                </c:pt>
                <c:pt idx="126">
                  <c:v>7/6/2012</c:v>
                </c:pt>
                <c:pt idx="127">
                  <c:v>7/9/2012</c:v>
                </c:pt>
                <c:pt idx="128">
                  <c:v>7/10/2012</c:v>
                </c:pt>
                <c:pt idx="129">
                  <c:v>7/11/2012</c:v>
                </c:pt>
                <c:pt idx="130">
                  <c:v>7/12/2012</c:v>
                </c:pt>
                <c:pt idx="131">
                  <c:v>07/13/12</c:v>
                </c:pt>
                <c:pt idx="132">
                  <c:v>07/16/12</c:v>
                </c:pt>
                <c:pt idx="133">
                  <c:v>07/17/12</c:v>
                </c:pt>
                <c:pt idx="134">
                  <c:v>07/18/12</c:v>
                </c:pt>
                <c:pt idx="135">
                  <c:v>07/19/12</c:v>
                </c:pt>
                <c:pt idx="136">
                  <c:v>07/20/12</c:v>
                </c:pt>
                <c:pt idx="137">
                  <c:v>07/23/12</c:v>
                </c:pt>
                <c:pt idx="138">
                  <c:v>07/24/12</c:v>
                </c:pt>
                <c:pt idx="139">
                  <c:v>07/25/12</c:v>
                </c:pt>
                <c:pt idx="140">
                  <c:v>07/26/12</c:v>
                </c:pt>
                <c:pt idx="141">
                  <c:v>07/27/12</c:v>
                </c:pt>
                <c:pt idx="142">
                  <c:v>07/30/12</c:v>
                </c:pt>
                <c:pt idx="143">
                  <c:v>07/31/12</c:v>
                </c:pt>
                <c:pt idx="144">
                  <c:v>8/1/2012</c:v>
                </c:pt>
                <c:pt idx="145">
                  <c:v>8/2/2012</c:v>
                </c:pt>
                <c:pt idx="146">
                  <c:v>8/3/2012</c:v>
                </c:pt>
                <c:pt idx="147">
                  <c:v>8/6/2012</c:v>
                </c:pt>
                <c:pt idx="148">
                  <c:v>8/7/2012</c:v>
                </c:pt>
                <c:pt idx="149">
                  <c:v>8/8/2012</c:v>
                </c:pt>
                <c:pt idx="150">
                  <c:v>8/9/2012</c:v>
                </c:pt>
                <c:pt idx="151">
                  <c:v>8/10/2012</c:v>
                </c:pt>
                <c:pt idx="152">
                  <c:v>08/13/12</c:v>
                </c:pt>
                <c:pt idx="153">
                  <c:v>08/14/12</c:v>
                </c:pt>
                <c:pt idx="154">
                  <c:v>08/15/12</c:v>
                </c:pt>
                <c:pt idx="155">
                  <c:v>08/16/12</c:v>
                </c:pt>
                <c:pt idx="156">
                  <c:v>08/17/12</c:v>
                </c:pt>
                <c:pt idx="157">
                  <c:v>08/22/12</c:v>
                </c:pt>
                <c:pt idx="158">
                  <c:v>08/23/12</c:v>
                </c:pt>
                <c:pt idx="159">
                  <c:v>08/24/12</c:v>
                </c:pt>
                <c:pt idx="160">
                  <c:v>08/27/12</c:v>
                </c:pt>
                <c:pt idx="161">
                  <c:v>08/28/12</c:v>
                </c:pt>
                <c:pt idx="162">
                  <c:v>08/29/12</c:v>
                </c:pt>
                <c:pt idx="163">
                  <c:v>08/30/12</c:v>
                </c:pt>
                <c:pt idx="164">
                  <c:v>9/3/2012</c:v>
                </c:pt>
                <c:pt idx="165">
                  <c:v>9/4/2012</c:v>
                </c:pt>
                <c:pt idx="166">
                  <c:v>9/5/2012</c:v>
                </c:pt>
                <c:pt idx="167">
                  <c:v>9/6/2012</c:v>
                </c:pt>
                <c:pt idx="168">
                  <c:v>9/7/2012</c:v>
                </c:pt>
                <c:pt idx="169">
                  <c:v>9/10/2012</c:v>
                </c:pt>
                <c:pt idx="170">
                  <c:v>9/11/2012</c:v>
                </c:pt>
                <c:pt idx="171">
                  <c:v>9/12/2012</c:v>
                </c:pt>
                <c:pt idx="172">
                  <c:v>09/13/12</c:v>
                </c:pt>
                <c:pt idx="173">
                  <c:v>09/14/12</c:v>
                </c:pt>
                <c:pt idx="174">
                  <c:v>09/18/12</c:v>
                </c:pt>
                <c:pt idx="175">
                  <c:v>09/19/12</c:v>
                </c:pt>
                <c:pt idx="176">
                  <c:v>09/20/12</c:v>
                </c:pt>
                <c:pt idx="177">
                  <c:v>09/21/12</c:v>
                </c:pt>
                <c:pt idx="178">
                  <c:v>09/24/12</c:v>
                </c:pt>
                <c:pt idx="179">
                  <c:v>09/25/12</c:v>
                </c:pt>
                <c:pt idx="180">
                  <c:v>09/26/12</c:v>
                </c:pt>
                <c:pt idx="181">
                  <c:v>09/27/12</c:v>
                </c:pt>
                <c:pt idx="182">
                  <c:v>09/28/12</c:v>
                </c:pt>
                <c:pt idx="183">
                  <c:v>10/1/2012</c:v>
                </c:pt>
                <c:pt idx="184">
                  <c:v>10/2/2012</c:v>
                </c:pt>
                <c:pt idx="185">
                  <c:v>10/3/2012</c:v>
                </c:pt>
                <c:pt idx="186">
                  <c:v>10/4/2012</c:v>
                </c:pt>
                <c:pt idx="187">
                  <c:v>10/5/2012</c:v>
                </c:pt>
                <c:pt idx="188">
                  <c:v>10/8/2012</c:v>
                </c:pt>
                <c:pt idx="189">
                  <c:v>10/9/2012</c:v>
                </c:pt>
                <c:pt idx="190">
                  <c:v>10/10/2012</c:v>
                </c:pt>
                <c:pt idx="191">
                  <c:v>10/11/2012</c:v>
                </c:pt>
                <c:pt idx="192">
                  <c:v>10/12/2012</c:v>
                </c:pt>
                <c:pt idx="193">
                  <c:v>10/15/12</c:v>
                </c:pt>
                <c:pt idx="194">
                  <c:v>10/16/12</c:v>
                </c:pt>
                <c:pt idx="195">
                  <c:v>10/17/12</c:v>
                </c:pt>
                <c:pt idx="196">
                  <c:v>10/18/12</c:v>
                </c:pt>
                <c:pt idx="197">
                  <c:v>10/19/12</c:v>
                </c:pt>
                <c:pt idx="198">
                  <c:v>10/22/12</c:v>
                </c:pt>
                <c:pt idx="199">
                  <c:v>10/23/12</c:v>
                </c:pt>
                <c:pt idx="200">
                  <c:v>10/24/12</c:v>
                </c:pt>
                <c:pt idx="201">
                  <c:v>10/25/12</c:v>
                </c:pt>
                <c:pt idx="202">
                  <c:v>10/29/12</c:v>
                </c:pt>
                <c:pt idx="203">
                  <c:v>10/30/12</c:v>
                </c:pt>
                <c:pt idx="204">
                  <c:v>10/31/12</c:v>
                </c:pt>
                <c:pt idx="205">
                  <c:v>11/1/2012</c:v>
                </c:pt>
                <c:pt idx="206">
                  <c:v>11/2/2012</c:v>
                </c:pt>
                <c:pt idx="207">
                  <c:v>11/5/2012</c:v>
                </c:pt>
                <c:pt idx="208">
                  <c:v>11/6/2012</c:v>
                </c:pt>
                <c:pt idx="209">
                  <c:v>11/7/2012</c:v>
                </c:pt>
                <c:pt idx="210">
                  <c:v>11/8/2012</c:v>
                </c:pt>
                <c:pt idx="211">
                  <c:v>11/9/2012</c:v>
                </c:pt>
                <c:pt idx="212">
                  <c:v>11/12/2012</c:v>
                </c:pt>
                <c:pt idx="213">
                  <c:v>11/14/12</c:v>
                </c:pt>
                <c:pt idx="214">
                  <c:v>11/16/12</c:v>
                </c:pt>
                <c:pt idx="215">
                  <c:v>11/19/12</c:v>
                </c:pt>
                <c:pt idx="216">
                  <c:v>11/20/12</c:v>
                </c:pt>
                <c:pt idx="217">
                  <c:v>11/21/12</c:v>
                </c:pt>
                <c:pt idx="218">
                  <c:v>11/22/12</c:v>
                </c:pt>
                <c:pt idx="219">
                  <c:v>11/23/12</c:v>
                </c:pt>
                <c:pt idx="220">
                  <c:v>11/26/12</c:v>
                </c:pt>
                <c:pt idx="221">
                  <c:v>11/27/12</c:v>
                </c:pt>
                <c:pt idx="222">
                  <c:v>11/28/12</c:v>
                </c:pt>
                <c:pt idx="223">
                  <c:v>11/29/12</c:v>
                </c:pt>
                <c:pt idx="224">
                  <c:v>11/30/12</c:v>
                </c:pt>
                <c:pt idx="225">
                  <c:v>12/3/2012</c:v>
                </c:pt>
                <c:pt idx="226">
                  <c:v>12/4/2012</c:v>
                </c:pt>
                <c:pt idx="227">
                  <c:v>12/5/2012</c:v>
                </c:pt>
                <c:pt idx="228">
                  <c:v>12/6/2012</c:v>
                </c:pt>
                <c:pt idx="229">
                  <c:v>12/7/2012</c:v>
                </c:pt>
                <c:pt idx="230">
                  <c:v>12/10/2012</c:v>
                </c:pt>
                <c:pt idx="231">
                  <c:v>12/11/2012</c:v>
                </c:pt>
                <c:pt idx="232">
                  <c:v>12/12/2012</c:v>
                </c:pt>
                <c:pt idx="233">
                  <c:v>12/13/12</c:v>
                </c:pt>
                <c:pt idx="234">
                  <c:v>12/14/12</c:v>
                </c:pt>
                <c:pt idx="235">
                  <c:v>12/17/12</c:v>
                </c:pt>
                <c:pt idx="236">
                  <c:v>12/18/12</c:v>
                </c:pt>
                <c:pt idx="237">
                  <c:v>12/19/12</c:v>
                </c:pt>
                <c:pt idx="238">
                  <c:v>12/20/12</c:v>
                </c:pt>
                <c:pt idx="239">
                  <c:v>12/21/12</c:v>
                </c:pt>
                <c:pt idx="240">
                  <c:v>12/24/12</c:v>
                </c:pt>
                <c:pt idx="241">
                  <c:v>12/26/12</c:v>
                </c:pt>
                <c:pt idx="242">
                  <c:v>12/27/12</c:v>
                </c:pt>
                <c:pt idx="243">
                  <c:v>12/28/12</c:v>
                </c:pt>
                <c:pt idx="244">
                  <c:v>12/31/12</c:v>
                </c:pt>
                <c:pt idx="245">
                  <c:v>1/2/2013</c:v>
                </c:pt>
                <c:pt idx="246">
                  <c:v>1/3/2013</c:v>
                </c:pt>
                <c:pt idx="247">
                  <c:v>1/4/2013</c:v>
                </c:pt>
                <c:pt idx="248">
                  <c:v>1/7/2013</c:v>
                </c:pt>
                <c:pt idx="249">
                  <c:v>1/8/2013</c:v>
                </c:pt>
                <c:pt idx="250">
                  <c:v>1/9/2013</c:v>
                </c:pt>
                <c:pt idx="251">
                  <c:v>1/10/2013</c:v>
                </c:pt>
                <c:pt idx="252">
                  <c:v>1/11/2013</c:v>
                </c:pt>
                <c:pt idx="253">
                  <c:v>01/14/13</c:v>
                </c:pt>
                <c:pt idx="254">
                  <c:v>01/15/13</c:v>
                </c:pt>
                <c:pt idx="255">
                  <c:v>01/16/13</c:v>
                </c:pt>
                <c:pt idx="256">
                  <c:v>01/17/13</c:v>
                </c:pt>
                <c:pt idx="257">
                  <c:v>01/18/13</c:v>
                </c:pt>
                <c:pt idx="258">
                  <c:v>01/21/13</c:v>
                </c:pt>
                <c:pt idx="259">
                  <c:v>01/22/13</c:v>
                </c:pt>
                <c:pt idx="260">
                  <c:v>01/23/13</c:v>
                </c:pt>
                <c:pt idx="261">
                  <c:v>01/25/13</c:v>
                </c:pt>
                <c:pt idx="262">
                  <c:v>01/29/13</c:v>
                </c:pt>
                <c:pt idx="263">
                  <c:v>01/30/13</c:v>
                </c:pt>
                <c:pt idx="264">
                  <c:v>01/31/13</c:v>
                </c:pt>
                <c:pt idx="265">
                  <c:v>2/4/2013</c:v>
                </c:pt>
                <c:pt idx="266">
                  <c:v>2/5/2013</c:v>
                </c:pt>
                <c:pt idx="267">
                  <c:v>2/6/2013</c:v>
                </c:pt>
                <c:pt idx="268">
                  <c:v>2/7/2013</c:v>
                </c:pt>
                <c:pt idx="269">
                  <c:v>2/8/2013</c:v>
                </c:pt>
                <c:pt idx="270">
                  <c:v>02/13/13</c:v>
                </c:pt>
                <c:pt idx="271">
                  <c:v>02/14/13</c:v>
                </c:pt>
                <c:pt idx="272">
                  <c:v>02/15/13</c:v>
                </c:pt>
                <c:pt idx="273">
                  <c:v>02/18/13</c:v>
                </c:pt>
                <c:pt idx="274">
                  <c:v>02/19/13</c:v>
                </c:pt>
                <c:pt idx="275">
                  <c:v>02/20/13</c:v>
                </c:pt>
                <c:pt idx="276">
                  <c:v>02/21/13</c:v>
                </c:pt>
                <c:pt idx="277">
                  <c:v>02/22/13</c:v>
                </c:pt>
                <c:pt idx="278">
                  <c:v>02/25/13</c:v>
                </c:pt>
                <c:pt idx="279">
                  <c:v>02/26/13</c:v>
                </c:pt>
                <c:pt idx="280">
                  <c:v>02/27/13</c:v>
                </c:pt>
                <c:pt idx="281">
                  <c:v>02/28/13</c:v>
                </c:pt>
                <c:pt idx="282">
                  <c:v>3/1/2013</c:v>
                </c:pt>
                <c:pt idx="283">
                  <c:v>3/4/2013</c:v>
                </c:pt>
                <c:pt idx="284">
                  <c:v>3/5/2013</c:v>
                </c:pt>
                <c:pt idx="285">
                  <c:v>3/6/2013</c:v>
                </c:pt>
                <c:pt idx="286">
                  <c:v>3/7/2013</c:v>
                </c:pt>
                <c:pt idx="287">
                  <c:v>3/8/2013</c:v>
                </c:pt>
                <c:pt idx="288">
                  <c:v>3/11/2013</c:v>
                </c:pt>
                <c:pt idx="289">
                  <c:v>3/12/2013</c:v>
                </c:pt>
                <c:pt idx="290">
                  <c:v>03/13/13</c:v>
                </c:pt>
                <c:pt idx="291">
                  <c:v>03/14/13</c:v>
                </c:pt>
                <c:pt idx="292">
                  <c:v>03/15/13</c:v>
                </c:pt>
                <c:pt idx="293">
                  <c:v>03/18/13</c:v>
                </c:pt>
                <c:pt idx="294">
                  <c:v>03/19/13</c:v>
                </c:pt>
                <c:pt idx="295">
                  <c:v>03/20/13</c:v>
                </c:pt>
                <c:pt idx="296">
                  <c:v>03/21/13</c:v>
                </c:pt>
                <c:pt idx="297">
                  <c:v>03/22/13</c:v>
                </c:pt>
                <c:pt idx="298">
                  <c:v>03/25/13</c:v>
                </c:pt>
                <c:pt idx="299">
                  <c:v>03/26/13</c:v>
                </c:pt>
                <c:pt idx="300">
                  <c:v>03/27/13</c:v>
                </c:pt>
                <c:pt idx="301">
                  <c:v>03/28/13</c:v>
                </c:pt>
                <c:pt idx="302">
                  <c:v>03/29/13</c:v>
                </c:pt>
                <c:pt idx="303">
                  <c:v>4/1/2013</c:v>
                </c:pt>
                <c:pt idx="304">
                  <c:v>4/2/2013</c:v>
                </c:pt>
                <c:pt idx="305">
                  <c:v>4/3/2013</c:v>
                </c:pt>
                <c:pt idx="306">
                  <c:v>4/4/2013</c:v>
                </c:pt>
                <c:pt idx="307">
                  <c:v>4/5/2013</c:v>
                </c:pt>
                <c:pt idx="308">
                  <c:v>4/8/2013</c:v>
                </c:pt>
                <c:pt idx="309">
                  <c:v>4/9/2013</c:v>
                </c:pt>
                <c:pt idx="310">
                  <c:v>4/10/2013</c:v>
                </c:pt>
                <c:pt idx="311">
                  <c:v>4/11/2013</c:v>
                </c:pt>
                <c:pt idx="312">
                  <c:v>4/12/2013</c:v>
                </c:pt>
                <c:pt idx="313">
                  <c:v>04/15/13</c:v>
                </c:pt>
                <c:pt idx="314">
                  <c:v>04/16/13</c:v>
                </c:pt>
                <c:pt idx="315">
                  <c:v>04/17/13</c:v>
                </c:pt>
                <c:pt idx="316">
                  <c:v>04/18/13</c:v>
                </c:pt>
                <c:pt idx="317">
                  <c:v>04/19/13</c:v>
                </c:pt>
                <c:pt idx="318">
                  <c:v>04/22/13</c:v>
                </c:pt>
                <c:pt idx="319">
                  <c:v>04/23/13</c:v>
                </c:pt>
                <c:pt idx="320">
                  <c:v>04/24/13</c:v>
                </c:pt>
                <c:pt idx="321">
                  <c:v>04/25/13</c:v>
                </c:pt>
                <c:pt idx="322">
                  <c:v>04/26/13</c:v>
                </c:pt>
                <c:pt idx="323">
                  <c:v>04/29/13</c:v>
                </c:pt>
                <c:pt idx="324">
                  <c:v>04/30/13</c:v>
                </c:pt>
                <c:pt idx="325">
                  <c:v>5/2/2013</c:v>
                </c:pt>
                <c:pt idx="326">
                  <c:v>5/3/2013</c:v>
                </c:pt>
                <c:pt idx="327">
                  <c:v>5/6/2013</c:v>
                </c:pt>
                <c:pt idx="328">
                  <c:v>5/7/2013</c:v>
                </c:pt>
                <c:pt idx="329">
                  <c:v>5/8/2013</c:v>
                </c:pt>
                <c:pt idx="330">
                  <c:v>5/9/2013</c:v>
                </c:pt>
                <c:pt idx="331">
                  <c:v>5/10/2013</c:v>
                </c:pt>
                <c:pt idx="332">
                  <c:v>05/13/13</c:v>
                </c:pt>
                <c:pt idx="333">
                  <c:v>05/14/13</c:v>
                </c:pt>
                <c:pt idx="334">
                  <c:v>05/15/13</c:v>
                </c:pt>
                <c:pt idx="335">
                  <c:v>05/16/13</c:v>
                </c:pt>
                <c:pt idx="336">
                  <c:v>05/17/13</c:v>
                </c:pt>
                <c:pt idx="337">
                  <c:v>05/20/13</c:v>
                </c:pt>
                <c:pt idx="338">
                  <c:v>05/21/13</c:v>
                </c:pt>
                <c:pt idx="339">
                  <c:v>05/22/13</c:v>
                </c:pt>
                <c:pt idx="340">
                  <c:v>05/23/13</c:v>
                </c:pt>
                <c:pt idx="341">
                  <c:v>05/27/13</c:v>
                </c:pt>
                <c:pt idx="342">
                  <c:v>05/28/13</c:v>
                </c:pt>
                <c:pt idx="343">
                  <c:v>05/29/13</c:v>
                </c:pt>
                <c:pt idx="344">
                  <c:v>05/30/13</c:v>
                </c:pt>
                <c:pt idx="345">
                  <c:v>05/31/13</c:v>
                </c:pt>
                <c:pt idx="346">
                  <c:v>6/3/2013</c:v>
                </c:pt>
                <c:pt idx="347">
                  <c:v>6/4/2013</c:v>
                </c:pt>
                <c:pt idx="348">
                  <c:v>6/5/2013</c:v>
                </c:pt>
                <c:pt idx="349">
                  <c:v>6/6/2013</c:v>
                </c:pt>
                <c:pt idx="350">
                  <c:v>6/7/2013</c:v>
                </c:pt>
                <c:pt idx="351">
                  <c:v>6/10/2013</c:v>
                </c:pt>
                <c:pt idx="352">
                  <c:v>6/11/2013</c:v>
                </c:pt>
                <c:pt idx="353">
                  <c:v>6/12/2013</c:v>
                </c:pt>
                <c:pt idx="354">
                  <c:v>06/13/13</c:v>
                </c:pt>
                <c:pt idx="355">
                  <c:v>06/14/13</c:v>
                </c:pt>
                <c:pt idx="356">
                  <c:v>06/17/13</c:v>
                </c:pt>
                <c:pt idx="357">
                  <c:v>06/18/13</c:v>
                </c:pt>
                <c:pt idx="358">
                  <c:v>06/19/13</c:v>
                </c:pt>
                <c:pt idx="359">
                  <c:v>06/20/13</c:v>
                </c:pt>
                <c:pt idx="360">
                  <c:v>06/21/13</c:v>
                </c:pt>
                <c:pt idx="361">
                  <c:v>06/24/13</c:v>
                </c:pt>
                <c:pt idx="362">
                  <c:v>06/25/13</c:v>
                </c:pt>
                <c:pt idx="363">
                  <c:v>06/26/13</c:v>
                </c:pt>
                <c:pt idx="364">
                  <c:v>06/27/13</c:v>
                </c:pt>
                <c:pt idx="365">
                  <c:v>06/28/13</c:v>
                </c:pt>
                <c:pt idx="366">
                  <c:v>7/1/2013</c:v>
                </c:pt>
                <c:pt idx="367">
                  <c:v>7/2/2013</c:v>
                </c:pt>
                <c:pt idx="368">
                  <c:v>7/3/2013</c:v>
                </c:pt>
                <c:pt idx="369">
                  <c:v>7/4/2013</c:v>
                </c:pt>
                <c:pt idx="370">
                  <c:v>7/5/2013</c:v>
                </c:pt>
                <c:pt idx="371">
                  <c:v>7/8/2013</c:v>
                </c:pt>
                <c:pt idx="372">
                  <c:v>7/9/2013</c:v>
                </c:pt>
                <c:pt idx="373">
                  <c:v>7/10/2013</c:v>
                </c:pt>
                <c:pt idx="374">
                  <c:v>7/11/2013</c:v>
                </c:pt>
                <c:pt idx="375">
                  <c:v>7/12/2013</c:v>
                </c:pt>
                <c:pt idx="376">
                  <c:v>07/15/13</c:v>
                </c:pt>
                <c:pt idx="377">
                  <c:v>07/16/13</c:v>
                </c:pt>
                <c:pt idx="378">
                  <c:v>07/17/13</c:v>
                </c:pt>
                <c:pt idx="379">
                  <c:v>07/18/13</c:v>
                </c:pt>
                <c:pt idx="380">
                  <c:v>07/19/13</c:v>
                </c:pt>
                <c:pt idx="381">
                  <c:v>07/22/13</c:v>
                </c:pt>
                <c:pt idx="382">
                  <c:v>07/23/13</c:v>
                </c:pt>
                <c:pt idx="383">
                  <c:v>07/24/13</c:v>
                </c:pt>
                <c:pt idx="384">
                  <c:v>07/25/13</c:v>
                </c:pt>
                <c:pt idx="385">
                  <c:v>07/26/13</c:v>
                </c:pt>
                <c:pt idx="386">
                  <c:v>07/29/13</c:v>
                </c:pt>
                <c:pt idx="387">
                  <c:v>07/30/13</c:v>
                </c:pt>
                <c:pt idx="388">
                  <c:v>07/31/13</c:v>
                </c:pt>
                <c:pt idx="389">
                  <c:v>8/1/2013</c:v>
                </c:pt>
                <c:pt idx="390">
                  <c:v>8/2/2013</c:v>
                </c:pt>
                <c:pt idx="391">
                  <c:v>8/5/2013</c:v>
                </c:pt>
                <c:pt idx="392">
                  <c:v>8/6/2013</c:v>
                </c:pt>
                <c:pt idx="393">
                  <c:v>8/7/2013</c:v>
                </c:pt>
                <c:pt idx="394">
                  <c:v>8/12/2013</c:v>
                </c:pt>
                <c:pt idx="395">
                  <c:v>08/13/13</c:v>
                </c:pt>
                <c:pt idx="396">
                  <c:v>08/14/13</c:v>
                </c:pt>
                <c:pt idx="397">
                  <c:v>08/15/13</c:v>
                </c:pt>
                <c:pt idx="398">
                  <c:v>08/16/13</c:v>
                </c:pt>
                <c:pt idx="399">
                  <c:v>08/19/13</c:v>
                </c:pt>
                <c:pt idx="400">
                  <c:v>08/20/13</c:v>
                </c:pt>
                <c:pt idx="401">
                  <c:v>08/21/13</c:v>
                </c:pt>
                <c:pt idx="402">
                  <c:v>08/22/13</c:v>
                </c:pt>
                <c:pt idx="403">
                  <c:v>08/23/13</c:v>
                </c:pt>
                <c:pt idx="404">
                  <c:v>08/26/13</c:v>
                </c:pt>
                <c:pt idx="405">
                  <c:v>08/27/13</c:v>
                </c:pt>
                <c:pt idx="406">
                  <c:v>08/28/13</c:v>
                </c:pt>
                <c:pt idx="407">
                  <c:v>08/29/13</c:v>
                </c:pt>
                <c:pt idx="408">
                  <c:v>08/30/13</c:v>
                </c:pt>
                <c:pt idx="409">
                  <c:v>9/2/2013</c:v>
                </c:pt>
                <c:pt idx="410">
                  <c:v>9/3/2013</c:v>
                </c:pt>
                <c:pt idx="411">
                  <c:v>9/4/2013</c:v>
                </c:pt>
                <c:pt idx="412">
                  <c:v>9/5/2013</c:v>
                </c:pt>
                <c:pt idx="413">
                  <c:v>9/6/2013</c:v>
                </c:pt>
                <c:pt idx="414">
                  <c:v>9/9/2013</c:v>
                </c:pt>
                <c:pt idx="415">
                  <c:v>9/10/2013</c:v>
                </c:pt>
                <c:pt idx="416">
                  <c:v>9/11/2013</c:v>
                </c:pt>
                <c:pt idx="417">
                  <c:v>9/12/2013</c:v>
                </c:pt>
                <c:pt idx="418">
                  <c:v>09/13/13</c:v>
                </c:pt>
                <c:pt idx="419">
                  <c:v>09/17/13</c:v>
                </c:pt>
                <c:pt idx="420">
                  <c:v>09/18/13</c:v>
                </c:pt>
                <c:pt idx="421">
                  <c:v>09/19/13</c:v>
                </c:pt>
                <c:pt idx="422">
                  <c:v>09/20/13</c:v>
                </c:pt>
                <c:pt idx="423">
                  <c:v>09/23/13</c:v>
                </c:pt>
                <c:pt idx="424">
                  <c:v>09/24/13</c:v>
                </c:pt>
                <c:pt idx="425">
                  <c:v>09/25/13</c:v>
                </c:pt>
                <c:pt idx="426">
                  <c:v>09/26/13</c:v>
                </c:pt>
                <c:pt idx="427">
                  <c:v>09/27/13</c:v>
                </c:pt>
                <c:pt idx="428">
                  <c:v>09/30/13</c:v>
                </c:pt>
                <c:pt idx="429">
                  <c:v>10/1/2013</c:v>
                </c:pt>
                <c:pt idx="430">
                  <c:v>10/2/2013</c:v>
                </c:pt>
                <c:pt idx="431">
                  <c:v>10/3/2013</c:v>
                </c:pt>
                <c:pt idx="432">
                  <c:v>10/4/2013</c:v>
                </c:pt>
                <c:pt idx="433">
                  <c:v>10/7/2013</c:v>
                </c:pt>
                <c:pt idx="434">
                  <c:v>10/8/2013</c:v>
                </c:pt>
                <c:pt idx="435">
                  <c:v>10/9/2013</c:v>
                </c:pt>
                <c:pt idx="436">
                  <c:v>10/10/2013</c:v>
                </c:pt>
                <c:pt idx="437">
                  <c:v>10/11/2013</c:v>
                </c:pt>
                <c:pt idx="438">
                  <c:v>10/14/13</c:v>
                </c:pt>
                <c:pt idx="439">
                  <c:v>10/16/13</c:v>
                </c:pt>
                <c:pt idx="440">
                  <c:v>10/17/13</c:v>
                </c:pt>
                <c:pt idx="441">
                  <c:v>10/18/13</c:v>
                </c:pt>
                <c:pt idx="442">
                  <c:v>10/21/13</c:v>
                </c:pt>
                <c:pt idx="443">
                  <c:v>10/22/13</c:v>
                </c:pt>
                <c:pt idx="444">
                  <c:v>10/23/13</c:v>
                </c:pt>
                <c:pt idx="445">
                  <c:v>10/24/13</c:v>
                </c:pt>
                <c:pt idx="446">
                  <c:v>10/25/13</c:v>
                </c:pt>
                <c:pt idx="447">
                  <c:v>10/28/13</c:v>
                </c:pt>
                <c:pt idx="448">
                  <c:v>10/29/13</c:v>
                </c:pt>
                <c:pt idx="449">
                  <c:v>10/30/13</c:v>
                </c:pt>
                <c:pt idx="450">
                  <c:v>10/31/13</c:v>
                </c:pt>
                <c:pt idx="451">
                  <c:v>11/1/2013</c:v>
                </c:pt>
                <c:pt idx="452">
                  <c:v>11/4/2013</c:v>
                </c:pt>
                <c:pt idx="453">
                  <c:v>11/6/2013</c:v>
                </c:pt>
                <c:pt idx="454">
                  <c:v>11/7/2013</c:v>
                </c:pt>
                <c:pt idx="455">
                  <c:v>11/8/2013</c:v>
                </c:pt>
                <c:pt idx="456">
                  <c:v>11/11/2013</c:v>
                </c:pt>
                <c:pt idx="457">
                  <c:v>11/12/2013</c:v>
                </c:pt>
                <c:pt idx="458">
                  <c:v>11/13/13</c:v>
                </c:pt>
                <c:pt idx="459">
                  <c:v>11/14/13</c:v>
                </c:pt>
                <c:pt idx="460">
                  <c:v>11/15/13</c:v>
                </c:pt>
                <c:pt idx="461">
                  <c:v>11/18/13</c:v>
                </c:pt>
                <c:pt idx="462">
                  <c:v>11/19/13</c:v>
                </c:pt>
                <c:pt idx="463">
                  <c:v>11/20/13</c:v>
                </c:pt>
                <c:pt idx="464">
                  <c:v>11/21/13</c:v>
                </c:pt>
                <c:pt idx="465">
                  <c:v>11/22/13</c:v>
                </c:pt>
                <c:pt idx="466">
                  <c:v>11/25/13</c:v>
                </c:pt>
                <c:pt idx="467">
                  <c:v>11/26/13</c:v>
                </c:pt>
                <c:pt idx="468">
                  <c:v>11/27/13</c:v>
                </c:pt>
                <c:pt idx="469">
                  <c:v>11/28/13</c:v>
                </c:pt>
                <c:pt idx="470">
                  <c:v>11/29/13</c:v>
                </c:pt>
                <c:pt idx="471">
                  <c:v>12/2/2013</c:v>
                </c:pt>
                <c:pt idx="472">
                  <c:v>12/3/2013</c:v>
                </c:pt>
                <c:pt idx="473">
                  <c:v>12/4/2013</c:v>
                </c:pt>
                <c:pt idx="474">
                  <c:v>12/5/2013</c:v>
                </c:pt>
                <c:pt idx="475">
                  <c:v>12/6/2013</c:v>
                </c:pt>
                <c:pt idx="476">
                  <c:v>12/9/2013</c:v>
                </c:pt>
                <c:pt idx="477">
                  <c:v>12/10/2013</c:v>
                </c:pt>
                <c:pt idx="478">
                  <c:v>12/11/2013</c:v>
                </c:pt>
                <c:pt idx="479">
                  <c:v>12/12/2013</c:v>
                </c:pt>
                <c:pt idx="480">
                  <c:v>12/13/13</c:v>
                </c:pt>
                <c:pt idx="481">
                  <c:v>12/16/13</c:v>
                </c:pt>
                <c:pt idx="482">
                  <c:v>12/17/13</c:v>
                </c:pt>
                <c:pt idx="483">
                  <c:v>12/18/13</c:v>
                </c:pt>
                <c:pt idx="484">
                  <c:v>12/19/13</c:v>
                </c:pt>
                <c:pt idx="485">
                  <c:v>12/20/13</c:v>
                </c:pt>
                <c:pt idx="486">
                  <c:v>12/23/13</c:v>
                </c:pt>
                <c:pt idx="487">
                  <c:v>12/24/13</c:v>
                </c:pt>
                <c:pt idx="488">
                  <c:v>12/26/13</c:v>
                </c:pt>
                <c:pt idx="489">
                  <c:v>12/27/13</c:v>
                </c:pt>
                <c:pt idx="490">
                  <c:v>12/30/13</c:v>
                </c:pt>
                <c:pt idx="491">
                  <c:v>12/31/13</c:v>
                </c:pt>
                <c:pt idx="492">
                  <c:v>1/2/2014</c:v>
                </c:pt>
                <c:pt idx="493">
                  <c:v>1/3/2014</c:v>
                </c:pt>
                <c:pt idx="494">
                  <c:v>1/6/2014</c:v>
                </c:pt>
                <c:pt idx="495">
                  <c:v>1/7/2014</c:v>
                </c:pt>
                <c:pt idx="496">
                  <c:v>1/8/2014</c:v>
                </c:pt>
                <c:pt idx="497">
                  <c:v>1/9/2014</c:v>
                </c:pt>
                <c:pt idx="498">
                  <c:v>1/10/2014</c:v>
                </c:pt>
                <c:pt idx="499">
                  <c:v>01/13/14</c:v>
                </c:pt>
                <c:pt idx="500">
                  <c:v>01/15/14</c:v>
                </c:pt>
                <c:pt idx="501">
                  <c:v>01/16/14</c:v>
                </c:pt>
                <c:pt idx="502">
                  <c:v>01/20/14</c:v>
                </c:pt>
                <c:pt idx="503">
                  <c:v>01/21/14</c:v>
                </c:pt>
                <c:pt idx="504">
                  <c:v>01/22/14</c:v>
                </c:pt>
                <c:pt idx="505">
                  <c:v>01/23/14</c:v>
                </c:pt>
                <c:pt idx="506">
                  <c:v>01/24/14</c:v>
                </c:pt>
                <c:pt idx="507">
                  <c:v>01/27/14</c:v>
                </c:pt>
                <c:pt idx="508">
                  <c:v>01/28/14</c:v>
                </c:pt>
                <c:pt idx="509">
                  <c:v>01/29/14</c:v>
                </c:pt>
                <c:pt idx="510">
                  <c:v>01/30/14</c:v>
                </c:pt>
                <c:pt idx="511">
                  <c:v>2/4/2014</c:v>
                </c:pt>
                <c:pt idx="512">
                  <c:v>2/5/2014</c:v>
                </c:pt>
                <c:pt idx="513">
                  <c:v>2/6/2014</c:v>
                </c:pt>
                <c:pt idx="514">
                  <c:v>2/7/2014</c:v>
                </c:pt>
                <c:pt idx="515">
                  <c:v>2/10/2014</c:v>
                </c:pt>
                <c:pt idx="516">
                  <c:v>2/11/2014</c:v>
                </c:pt>
                <c:pt idx="517">
                  <c:v>2/12/2014</c:v>
                </c:pt>
                <c:pt idx="518">
                  <c:v>02/13/14</c:v>
                </c:pt>
                <c:pt idx="519">
                  <c:v>02/14/14</c:v>
                </c:pt>
                <c:pt idx="520">
                  <c:v>02/17/14</c:v>
                </c:pt>
                <c:pt idx="521">
                  <c:v>02/18/14</c:v>
                </c:pt>
                <c:pt idx="522">
                  <c:v>02/19/14</c:v>
                </c:pt>
                <c:pt idx="523">
                  <c:v>02/20/14</c:v>
                </c:pt>
                <c:pt idx="524">
                  <c:v>02/21/14</c:v>
                </c:pt>
                <c:pt idx="525">
                  <c:v>02/24/14</c:v>
                </c:pt>
                <c:pt idx="526">
                  <c:v>02/25/14</c:v>
                </c:pt>
                <c:pt idx="527">
                  <c:v>02/26/14</c:v>
                </c:pt>
                <c:pt idx="528">
                  <c:v>02/27/14</c:v>
                </c:pt>
                <c:pt idx="529">
                  <c:v>02/28/14</c:v>
                </c:pt>
                <c:pt idx="530">
                  <c:v>3/3/2014</c:v>
                </c:pt>
                <c:pt idx="531">
                  <c:v>3/4/2014</c:v>
                </c:pt>
                <c:pt idx="532">
                  <c:v>3/5/2014</c:v>
                </c:pt>
                <c:pt idx="533">
                  <c:v>3/6/2014</c:v>
                </c:pt>
                <c:pt idx="534">
                  <c:v>3/7/2014</c:v>
                </c:pt>
                <c:pt idx="535">
                  <c:v>3/10/2014</c:v>
                </c:pt>
                <c:pt idx="536">
                  <c:v>3/11/2014</c:v>
                </c:pt>
                <c:pt idx="537">
                  <c:v>3/12/2014</c:v>
                </c:pt>
                <c:pt idx="538">
                  <c:v>03/13/14</c:v>
                </c:pt>
                <c:pt idx="539">
                  <c:v>03/14/14</c:v>
                </c:pt>
                <c:pt idx="540">
                  <c:v>03/17/14</c:v>
                </c:pt>
                <c:pt idx="541">
                  <c:v>03/18/14</c:v>
                </c:pt>
                <c:pt idx="542">
                  <c:v>03/19/14</c:v>
                </c:pt>
                <c:pt idx="543">
                  <c:v>03/20/14</c:v>
                </c:pt>
                <c:pt idx="544">
                  <c:v>03/21/14</c:v>
                </c:pt>
                <c:pt idx="545">
                  <c:v>03/24/14</c:v>
                </c:pt>
                <c:pt idx="546">
                  <c:v>03/25/14</c:v>
                </c:pt>
                <c:pt idx="547">
                  <c:v>03/26/14</c:v>
                </c:pt>
                <c:pt idx="548">
                  <c:v>03/27/14</c:v>
                </c:pt>
                <c:pt idx="549">
                  <c:v>03/28/14</c:v>
                </c:pt>
                <c:pt idx="550">
                  <c:v>03/31/14</c:v>
                </c:pt>
                <c:pt idx="551">
                  <c:v>4/1/2014</c:v>
                </c:pt>
                <c:pt idx="552">
                  <c:v>4/2/2014</c:v>
                </c:pt>
                <c:pt idx="553">
                  <c:v>4/3/2014</c:v>
                </c:pt>
                <c:pt idx="554">
                  <c:v>4/4/2014</c:v>
                </c:pt>
                <c:pt idx="555">
                  <c:v>4/7/2014</c:v>
                </c:pt>
                <c:pt idx="556">
                  <c:v>4/8/2014</c:v>
                </c:pt>
                <c:pt idx="557">
                  <c:v>4/9/2014</c:v>
                </c:pt>
                <c:pt idx="558">
                  <c:v>4/10/2014</c:v>
                </c:pt>
                <c:pt idx="559">
                  <c:v>4/11/2014</c:v>
                </c:pt>
                <c:pt idx="560">
                  <c:v>04/14/14</c:v>
                </c:pt>
                <c:pt idx="561">
                  <c:v>04/15/14</c:v>
                </c:pt>
                <c:pt idx="562">
                  <c:v>04/16/14</c:v>
                </c:pt>
                <c:pt idx="563">
                  <c:v>04/17/14</c:v>
                </c:pt>
                <c:pt idx="564">
                  <c:v>04/18/14</c:v>
                </c:pt>
                <c:pt idx="565">
                  <c:v>04/21/14</c:v>
                </c:pt>
                <c:pt idx="566">
                  <c:v>04/22/14</c:v>
                </c:pt>
                <c:pt idx="567">
                  <c:v>04/23/14</c:v>
                </c:pt>
                <c:pt idx="568">
                  <c:v>04/24/14</c:v>
                </c:pt>
                <c:pt idx="569">
                  <c:v>04/25/14</c:v>
                </c:pt>
                <c:pt idx="570">
                  <c:v>04/28/14</c:v>
                </c:pt>
                <c:pt idx="571">
                  <c:v>04/29/14</c:v>
                </c:pt>
                <c:pt idx="572">
                  <c:v>04/30/14</c:v>
                </c:pt>
                <c:pt idx="573">
                  <c:v>5/2/2014</c:v>
                </c:pt>
                <c:pt idx="574">
                  <c:v>5/5/2014</c:v>
                </c:pt>
                <c:pt idx="575">
                  <c:v>5/6/2014</c:v>
                </c:pt>
                <c:pt idx="576">
                  <c:v>5/7/2014</c:v>
                </c:pt>
                <c:pt idx="577">
                  <c:v>5/8/2014</c:v>
                </c:pt>
                <c:pt idx="578">
                  <c:v>5/9/2014</c:v>
                </c:pt>
                <c:pt idx="579">
                  <c:v>5/12/2014</c:v>
                </c:pt>
                <c:pt idx="580">
                  <c:v>05/14/14</c:v>
                </c:pt>
                <c:pt idx="581">
                  <c:v>05/15/14</c:v>
                </c:pt>
                <c:pt idx="582">
                  <c:v>05/16/14</c:v>
                </c:pt>
                <c:pt idx="583">
                  <c:v>05/19/14</c:v>
                </c:pt>
                <c:pt idx="584">
                  <c:v>05/20/14</c:v>
                </c:pt>
                <c:pt idx="585">
                  <c:v>05/21/14</c:v>
                </c:pt>
                <c:pt idx="586">
                  <c:v>05/22/14</c:v>
                </c:pt>
                <c:pt idx="587">
                  <c:v>05/23/14</c:v>
                </c:pt>
                <c:pt idx="588">
                  <c:v>05/26/14</c:v>
                </c:pt>
                <c:pt idx="589">
                  <c:v>05/27/14</c:v>
                </c:pt>
                <c:pt idx="590">
                  <c:v>05/28/14</c:v>
                </c:pt>
                <c:pt idx="591">
                  <c:v>05/29/14</c:v>
                </c:pt>
                <c:pt idx="592">
                  <c:v>05/30/14</c:v>
                </c:pt>
                <c:pt idx="593">
                  <c:v>6/2/2014</c:v>
                </c:pt>
                <c:pt idx="594">
                  <c:v>6/3/2014</c:v>
                </c:pt>
                <c:pt idx="595">
                  <c:v>6/4/2014</c:v>
                </c:pt>
                <c:pt idx="596">
                  <c:v>6/5/2014</c:v>
                </c:pt>
                <c:pt idx="597">
                  <c:v>6/6/2014</c:v>
                </c:pt>
                <c:pt idx="598">
                  <c:v>6/9/2014</c:v>
                </c:pt>
                <c:pt idx="599">
                  <c:v>6/10/2014</c:v>
                </c:pt>
                <c:pt idx="600">
                  <c:v>6/11/2014</c:v>
                </c:pt>
                <c:pt idx="601">
                  <c:v>6/12/2014</c:v>
                </c:pt>
                <c:pt idx="602">
                  <c:v>06/13/14</c:v>
                </c:pt>
                <c:pt idx="603">
                  <c:v>06/16/14</c:v>
                </c:pt>
                <c:pt idx="604">
                  <c:v>06/17/14</c:v>
                </c:pt>
                <c:pt idx="605">
                  <c:v>06/18/14</c:v>
                </c:pt>
                <c:pt idx="606">
                  <c:v>06/19/14</c:v>
                </c:pt>
                <c:pt idx="607">
                  <c:v>06/20/14</c:v>
                </c:pt>
                <c:pt idx="608">
                  <c:v>06/23/14</c:v>
                </c:pt>
                <c:pt idx="609">
                  <c:v>06/24/14</c:v>
                </c:pt>
                <c:pt idx="610">
                  <c:v>06/25/14</c:v>
                </c:pt>
                <c:pt idx="611">
                  <c:v>06/26/14</c:v>
                </c:pt>
                <c:pt idx="612">
                  <c:v>06/27/14</c:v>
                </c:pt>
                <c:pt idx="613">
                  <c:v>06/30/14</c:v>
                </c:pt>
                <c:pt idx="614">
                  <c:v>7/1/2014</c:v>
                </c:pt>
                <c:pt idx="615">
                  <c:v>7/2/2014</c:v>
                </c:pt>
                <c:pt idx="616">
                  <c:v>7/3/2014</c:v>
                </c:pt>
                <c:pt idx="617">
                  <c:v>7/4/2014</c:v>
                </c:pt>
                <c:pt idx="618">
                  <c:v>7/7/2014</c:v>
                </c:pt>
                <c:pt idx="619">
                  <c:v>7/8/2014</c:v>
                </c:pt>
                <c:pt idx="620">
                  <c:v>7/9/2014</c:v>
                </c:pt>
                <c:pt idx="621">
                  <c:v>7/10/2014</c:v>
                </c:pt>
                <c:pt idx="622">
                  <c:v>7/11/2014</c:v>
                </c:pt>
                <c:pt idx="623">
                  <c:v>07/14/14</c:v>
                </c:pt>
                <c:pt idx="624">
                  <c:v>07/16/14</c:v>
                </c:pt>
                <c:pt idx="625">
                  <c:v>07/17/14</c:v>
                </c:pt>
                <c:pt idx="626">
                  <c:v>07/18/14</c:v>
                </c:pt>
                <c:pt idx="627">
                  <c:v>07/21/14</c:v>
                </c:pt>
                <c:pt idx="628">
                  <c:v>07/22/14</c:v>
                </c:pt>
                <c:pt idx="629">
                  <c:v>07/23/14</c:v>
                </c:pt>
                <c:pt idx="630">
                  <c:v>07/24/14</c:v>
                </c:pt>
                <c:pt idx="631">
                  <c:v>07/25/14</c:v>
                </c:pt>
                <c:pt idx="632">
                  <c:v>07/30/14</c:v>
                </c:pt>
                <c:pt idx="633">
                  <c:v>07/31/14</c:v>
                </c:pt>
                <c:pt idx="634">
                  <c:v>8/1/2014</c:v>
                </c:pt>
                <c:pt idx="635">
                  <c:v>8/4/2014</c:v>
                </c:pt>
                <c:pt idx="636">
                  <c:v>8/5/2014</c:v>
                </c:pt>
                <c:pt idx="637">
                  <c:v>8/6/2014</c:v>
                </c:pt>
                <c:pt idx="638">
                  <c:v>8/7/2014</c:v>
                </c:pt>
                <c:pt idx="639">
                  <c:v>8/8/2014</c:v>
                </c:pt>
                <c:pt idx="640">
                  <c:v>8/11/2014</c:v>
                </c:pt>
                <c:pt idx="641">
                  <c:v>8/12/2014</c:v>
                </c:pt>
                <c:pt idx="642">
                  <c:v>08/13/14</c:v>
                </c:pt>
                <c:pt idx="643">
                  <c:v>08/14/14</c:v>
                </c:pt>
                <c:pt idx="644">
                  <c:v>08/15/14</c:v>
                </c:pt>
                <c:pt idx="645">
                  <c:v>08/18/14</c:v>
                </c:pt>
                <c:pt idx="646">
                  <c:v>08/19/14</c:v>
                </c:pt>
                <c:pt idx="647">
                  <c:v>08/20/14</c:v>
                </c:pt>
                <c:pt idx="648">
                  <c:v>08/21/14</c:v>
                </c:pt>
                <c:pt idx="649">
                  <c:v>08/22/14</c:v>
                </c:pt>
                <c:pt idx="650">
                  <c:v>08/25/14</c:v>
                </c:pt>
                <c:pt idx="651">
                  <c:v>08/26/14</c:v>
                </c:pt>
                <c:pt idx="652">
                  <c:v>08/27/14</c:v>
                </c:pt>
                <c:pt idx="653">
                  <c:v>08/28/14</c:v>
                </c:pt>
                <c:pt idx="654">
                  <c:v>08/29/14</c:v>
                </c:pt>
                <c:pt idx="655">
                  <c:v>9/2/2014</c:v>
                </c:pt>
                <c:pt idx="656">
                  <c:v>9/3/2014</c:v>
                </c:pt>
                <c:pt idx="657">
                  <c:v>9/4/2014</c:v>
                </c:pt>
                <c:pt idx="658">
                  <c:v>9/5/2014</c:v>
                </c:pt>
                <c:pt idx="659">
                  <c:v>9/8/2014</c:v>
                </c:pt>
                <c:pt idx="660">
                  <c:v>9/9/2014</c:v>
                </c:pt>
                <c:pt idx="661">
                  <c:v>9/10/2014</c:v>
                </c:pt>
                <c:pt idx="662">
                  <c:v>9/11/2014</c:v>
                </c:pt>
                <c:pt idx="663">
                  <c:v>9/12/2014</c:v>
                </c:pt>
                <c:pt idx="664">
                  <c:v>09/15/14</c:v>
                </c:pt>
                <c:pt idx="665">
                  <c:v>09/17/14</c:v>
                </c:pt>
                <c:pt idx="666">
                  <c:v>09/18/14</c:v>
                </c:pt>
                <c:pt idx="667">
                  <c:v>09/19/14</c:v>
                </c:pt>
                <c:pt idx="668">
                  <c:v>09/22/14</c:v>
                </c:pt>
                <c:pt idx="669">
                  <c:v>09/23/14</c:v>
                </c:pt>
                <c:pt idx="670">
                  <c:v>09/24/14</c:v>
                </c:pt>
                <c:pt idx="671">
                  <c:v>09/25/14</c:v>
                </c:pt>
                <c:pt idx="672">
                  <c:v>09/26/14</c:v>
                </c:pt>
                <c:pt idx="673">
                  <c:v>09/29/14</c:v>
                </c:pt>
                <c:pt idx="674">
                  <c:v>09/30/14</c:v>
                </c:pt>
                <c:pt idx="675">
                  <c:v>10/1/2014</c:v>
                </c:pt>
                <c:pt idx="676">
                  <c:v>10/2/2014</c:v>
                </c:pt>
                <c:pt idx="677">
                  <c:v>10/3/2014</c:v>
                </c:pt>
                <c:pt idx="678">
                  <c:v>10/7/2014</c:v>
                </c:pt>
                <c:pt idx="679">
                  <c:v>10/8/2014</c:v>
                </c:pt>
                <c:pt idx="680">
                  <c:v>10/9/2014</c:v>
                </c:pt>
                <c:pt idx="681">
                  <c:v>10/10/2014</c:v>
                </c:pt>
                <c:pt idx="682">
                  <c:v>10/13/14</c:v>
                </c:pt>
                <c:pt idx="683">
                  <c:v>10/14/14</c:v>
                </c:pt>
                <c:pt idx="684">
                  <c:v>10/15/14</c:v>
                </c:pt>
                <c:pt idx="685">
                  <c:v>10/16/14</c:v>
                </c:pt>
                <c:pt idx="686">
                  <c:v>10/17/14</c:v>
                </c:pt>
                <c:pt idx="687">
                  <c:v>10/20/14</c:v>
                </c:pt>
                <c:pt idx="688">
                  <c:v>10/21/14</c:v>
                </c:pt>
                <c:pt idx="689">
                  <c:v>10/23/14</c:v>
                </c:pt>
                <c:pt idx="690">
                  <c:v>10/24/14</c:v>
                </c:pt>
                <c:pt idx="691">
                  <c:v>10/27/14</c:v>
                </c:pt>
                <c:pt idx="692">
                  <c:v>10/28/14</c:v>
                </c:pt>
                <c:pt idx="693">
                  <c:v>10/29/14</c:v>
                </c:pt>
                <c:pt idx="694">
                  <c:v>10/30/14</c:v>
                </c:pt>
                <c:pt idx="695">
                  <c:v>10/31/14</c:v>
                </c:pt>
                <c:pt idx="696">
                  <c:v>11/3/2014</c:v>
                </c:pt>
                <c:pt idx="697">
                  <c:v>11/4/2014</c:v>
                </c:pt>
                <c:pt idx="698">
                  <c:v>11/5/2014</c:v>
                </c:pt>
                <c:pt idx="699">
                  <c:v>11/6/2014</c:v>
                </c:pt>
                <c:pt idx="700">
                  <c:v>11/7/2014</c:v>
                </c:pt>
                <c:pt idx="701">
                  <c:v>11/10/2014</c:v>
                </c:pt>
                <c:pt idx="702">
                  <c:v>11/11/2014</c:v>
                </c:pt>
                <c:pt idx="703">
                  <c:v>11/12/2014</c:v>
                </c:pt>
                <c:pt idx="704">
                  <c:v>11/13/14</c:v>
                </c:pt>
                <c:pt idx="705">
                  <c:v>11/14/14</c:v>
                </c:pt>
                <c:pt idx="706">
                  <c:v>11/17/14</c:v>
                </c:pt>
                <c:pt idx="707">
                  <c:v>11/18/14</c:v>
                </c:pt>
                <c:pt idx="708">
                  <c:v>11/19/14</c:v>
                </c:pt>
                <c:pt idx="709">
                  <c:v>11/20/14</c:v>
                </c:pt>
                <c:pt idx="710">
                  <c:v>11/21/14</c:v>
                </c:pt>
                <c:pt idx="711">
                  <c:v>11/24/14</c:v>
                </c:pt>
                <c:pt idx="712">
                  <c:v>11/25/14</c:v>
                </c:pt>
                <c:pt idx="713">
                  <c:v>11/26/14</c:v>
                </c:pt>
                <c:pt idx="714">
                  <c:v>11/27/14</c:v>
                </c:pt>
                <c:pt idx="715">
                  <c:v>11/28/14</c:v>
                </c:pt>
                <c:pt idx="716">
                  <c:v>12/1/2014</c:v>
                </c:pt>
                <c:pt idx="717">
                  <c:v>12/2/2014</c:v>
                </c:pt>
                <c:pt idx="718">
                  <c:v>12/3/2014</c:v>
                </c:pt>
                <c:pt idx="719">
                  <c:v>12/4/2014</c:v>
                </c:pt>
                <c:pt idx="720">
                  <c:v>12/5/2014</c:v>
                </c:pt>
                <c:pt idx="721">
                  <c:v>12/8/2014</c:v>
                </c:pt>
                <c:pt idx="722">
                  <c:v>12/9/2014</c:v>
                </c:pt>
                <c:pt idx="723">
                  <c:v>12/10/2014</c:v>
                </c:pt>
                <c:pt idx="724">
                  <c:v>12/11/2014</c:v>
                </c:pt>
                <c:pt idx="725">
                  <c:v>12/12/2014</c:v>
                </c:pt>
                <c:pt idx="726">
                  <c:v>12/15/14</c:v>
                </c:pt>
                <c:pt idx="727">
                  <c:v>12/16/14</c:v>
                </c:pt>
                <c:pt idx="728">
                  <c:v>12/17/14</c:v>
                </c:pt>
                <c:pt idx="729">
                  <c:v>12/18/14</c:v>
                </c:pt>
                <c:pt idx="730">
                  <c:v>12/19/14</c:v>
                </c:pt>
                <c:pt idx="731">
                  <c:v>12/22/14</c:v>
                </c:pt>
                <c:pt idx="732">
                  <c:v>12/23/14</c:v>
                </c:pt>
                <c:pt idx="733">
                  <c:v>12/24/14</c:v>
                </c:pt>
                <c:pt idx="734">
                  <c:v>12/26/14</c:v>
                </c:pt>
                <c:pt idx="735">
                  <c:v>12/29/14</c:v>
                </c:pt>
                <c:pt idx="736">
                  <c:v>12/30/14</c:v>
                </c:pt>
                <c:pt idx="737">
                  <c:v>12/31/14</c:v>
                </c:pt>
                <c:pt idx="738">
                  <c:v>1/2/2015</c:v>
                </c:pt>
                <c:pt idx="739">
                  <c:v>1/5/2015</c:v>
                </c:pt>
                <c:pt idx="740">
                  <c:v>1/6/2015</c:v>
                </c:pt>
                <c:pt idx="741">
                  <c:v>1/7/2015</c:v>
                </c:pt>
                <c:pt idx="742">
                  <c:v>1/8/2015</c:v>
                </c:pt>
                <c:pt idx="743">
                  <c:v>1/9/2015</c:v>
                </c:pt>
                <c:pt idx="744">
                  <c:v>1/12/2015</c:v>
                </c:pt>
                <c:pt idx="745">
                  <c:v>01/13/15</c:v>
                </c:pt>
                <c:pt idx="746">
                  <c:v>01/14/15</c:v>
                </c:pt>
                <c:pt idx="747">
                  <c:v>01/15/15</c:v>
                </c:pt>
                <c:pt idx="748">
                  <c:v>01/16/15</c:v>
                </c:pt>
                <c:pt idx="749">
                  <c:v>01/19/15</c:v>
                </c:pt>
                <c:pt idx="750">
                  <c:v>01/20/15</c:v>
                </c:pt>
                <c:pt idx="751">
                  <c:v>01/21/15</c:v>
                </c:pt>
                <c:pt idx="752">
                  <c:v>01/22/15</c:v>
                </c:pt>
                <c:pt idx="753">
                  <c:v>01/23/15</c:v>
                </c:pt>
                <c:pt idx="754">
                  <c:v>01/26/15</c:v>
                </c:pt>
                <c:pt idx="755">
                  <c:v>01/27/15</c:v>
                </c:pt>
                <c:pt idx="756">
                  <c:v>01/28/15</c:v>
                </c:pt>
                <c:pt idx="757">
                  <c:v>01/29/15</c:v>
                </c:pt>
                <c:pt idx="758">
                  <c:v>01/30/15</c:v>
                </c:pt>
                <c:pt idx="759">
                  <c:v>2/4/2015</c:v>
                </c:pt>
                <c:pt idx="760">
                  <c:v>2/5/2015</c:v>
                </c:pt>
                <c:pt idx="761">
                  <c:v>2/6/2015</c:v>
                </c:pt>
                <c:pt idx="762">
                  <c:v>2/9/2015</c:v>
                </c:pt>
                <c:pt idx="763">
                  <c:v>2/10/2015</c:v>
                </c:pt>
                <c:pt idx="764">
                  <c:v>2/11/2015</c:v>
                </c:pt>
                <c:pt idx="765">
                  <c:v>2/12/2015</c:v>
                </c:pt>
                <c:pt idx="766">
                  <c:v>02/13/15</c:v>
                </c:pt>
                <c:pt idx="767">
                  <c:v>02/16/15</c:v>
                </c:pt>
                <c:pt idx="768">
                  <c:v>02/17/15</c:v>
                </c:pt>
                <c:pt idx="769">
                  <c:v>02/18/15</c:v>
                </c:pt>
                <c:pt idx="770">
                  <c:v>02/23/15</c:v>
                </c:pt>
                <c:pt idx="771">
                  <c:v>02/24/15</c:v>
                </c:pt>
                <c:pt idx="772">
                  <c:v>02/25/15</c:v>
                </c:pt>
                <c:pt idx="773">
                  <c:v>02/26/15</c:v>
                </c:pt>
                <c:pt idx="774">
                  <c:v>02/27/15</c:v>
                </c:pt>
                <c:pt idx="775">
                  <c:v>3/2/2015</c:v>
                </c:pt>
                <c:pt idx="776">
                  <c:v>3/3/2015</c:v>
                </c:pt>
                <c:pt idx="777">
                  <c:v>3/4/2015</c:v>
                </c:pt>
                <c:pt idx="778">
                  <c:v>3/5/2015</c:v>
                </c:pt>
                <c:pt idx="779">
                  <c:v>3/6/2015</c:v>
                </c:pt>
                <c:pt idx="780">
                  <c:v>3/9/2015</c:v>
                </c:pt>
                <c:pt idx="781">
                  <c:v>3/10/2015</c:v>
                </c:pt>
                <c:pt idx="782">
                  <c:v>3/11/2015</c:v>
                </c:pt>
                <c:pt idx="783">
                  <c:v>3/12/2015</c:v>
                </c:pt>
                <c:pt idx="784">
                  <c:v>03/13/15</c:v>
                </c:pt>
                <c:pt idx="785">
                  <c:v>03/16/15</c:v>
                </c:pt>
                <c:pt idx="786">
                  <c:v>03/17/15</c:v>
                </c:pt>
                <c:pt idx="787">
                  <c:v>03/18/15</c:v>
                </c:pt>
                <c:pt idx="788">
                  <c:v>03/19/15</c:v>
                </c:pt>
                <c:pt idx="789">
                  <c:v>03/20/15</c:v>
                </c:pt>
                <c:pt idx="790">
                  <c:v>03/23/15</c:v>
                </c:pt>
                <c:pt idx="791">
                  <c:v>03/24/15</c:v>
                </c:pt>
                <c:pt idx="792">
                  <c:v>03/25/15</c:v>
                </c:pt>
                <c:pt idx="793">
                  <c:v>03/26/15</c:v>
                </c:pt>
                <c:pt idx="794">
                  <c:v>03/27/15</c:v>
                </c:pt>
                <c:pt idx="795">
                  <c:v>03/30/15</c:v>
                </c:pt>
                <c:pt idx="796">
                  <c:v>03/31/15</c:v>
                </c:pt>
                <c:pt idx="797">
                  <c:v>4/1/2015</c:v>
                </c:pt>
                <c:pt idx="798">
                  <c:v>4/2/2015</c:v>
                </c:pt>
                <c:pt idx="799">
                  <c:v>4/3/2015</c:v>
                </c:pt>
                <c:pt idx="800">
                  <c:v>4/6/2015</c:v>
                </c:pt>
                <c:pt idx="801">
                  <c:v>4/7/2015</c:v>
                </c:pt>
                <c:pt idx="802">
                  <c:v>4/8/2015</c:v>
                </c:pt>
                <c:pt idx="803">
                  <c:v>4/9/2015</c:v>
                </c:pt>
                <c:pt idx="804">
                  <c:v>4/10/2015</c:v>
                </c:pt>
                <c:pt idx="805">
                  <c:v>04/13/15</c:v>
                </c:pt>
                <c:pt idx="806">
                  <c:v>04/14/15</c:v>
                </c:pt>
                <c:pt idx="807">
                  <c:v>04/15/15</c:v>
                </c:pt>
                <c:pt idx="808">
                  <c:v>04/16/15</c:v>
                </c:pt>
                <c:pt idx="809">
                  <c:v>04/17/15</c:v>
                </c:pt>
                <c:pt idx="810">
                  <c:v>04/20/15</c:v>
                </c:pt>
                <c:pt idx="811">
                  <c:v>04/21/15</c:v>
                </c:pt>
                <c:pt idx="812">
                  <c:v>04/22/15</c:v>
                </c:pt>
                <c:pt idx="813">
                  <c:v>04/23/15</c:v>
                </c:pt>
                <c:pt idx="814">
                  <c:v>04/24/15</c:v>
                </c:pt>
                <c:pt idx="815">
                  <c:v>04/27/15</c:v>
                </c:pt>
                <c:pt idx="816">
                  <c:v>04/28/15</c:v>
                </c:pt>
                <c:pt idx="817">
                  <c:v>04/29/15</c:v>
                </c:pt>
                <c:pt idx="818">
                  <c:v>04/30/15</c:v>
                </c:pt>
                <c:pt idx="819">
                  <c:v>5/5/2015</c:v>
                </c:pt>
                <c:pt idx="820">
                  <c:v>5/6/2015</c:v>
                </c:pt>
                <c:pt idx="821">
                  <c:v>5/7/2015</c:v>
                </c:pt>
                <c:pt idx="822">
                  <c:v>5/8/2015</c:v>
                </c:pt>
                <c:pt idx="823">
                  <c:v>5/11/2015</c:v>
                </c:pt>
                <c:pt idx="824">
                  <c:v>5/12/2015</c:v>
                </c:pt>
                <c:pt idx="825">
                  <c:v>05/13/15</c:v>
                </c:pt>
                <c:pt idx="826">
                  <c:v>05/14/15</c:v>
                </c:pt>
                <c:pt idx="827">
                  <c:v>05/15/15</c:v>
                </c:pt>
                <c:pt idx="828">
                  <c:v>05/18/15</c:v>
                </c:pt>
                <c:pt idx="829">
                  <c:v>05/19/15</c:v>
                </c:pt>
                <c:pt idx="830">
                  <c:v>05/20/15</c:v>
                </c:pt>
                <c:pt idx="831">
                  <c:v>05/21/15</c:v>
                </c:pt>
                <c:pt idx="832">
                  <c:v>05/22/15</c:v>
                </c:pt>
                <c:pt idx="833">
                  <c:v>05/25/15</c:v>
                </c:pt>
                <c:pt idx="834">
                  <c:v>05/26/15</c:v>
                </c:pt>
                <c:pt idx="835">
                  <c:v>05/27/15</c:v>
                </c:pt>
                <c:pt idx="836">
                  <c:v>05/28/15</c:v>
                </c:pt>
                <c:pt idx="837">
                  <c:v>05/29/15</c:v>
                </c:pt>
                <c:pt idx="838">
                  <c:v>6/1/2015</c:v>
                </c:pt>
                <c:pt idx="839">
                  <c:v>6/2/2015</c:v>
                </c:pt>
                <c:pt idx="840">
                  <c:v>6/3/2015</c:v>
                </c:pt>
                <c:pt idx="841">
                  <c:v>6/4/2015</c:v>
                </c:pt>
                <c:pt idx="842">
                  <c:v>6/5/2015</c:v>
                </c:pt>
                <c:pt idx="843">
                  <c:v>6/8/2015</c:v>
                </c:pt>
                <c:pt idx="844">
                  <c:v>6/9/2015</c:v>
                </c:pt>
                <c:pt idx="845">
                  <c:v>6/10/2015</c:v>
                </c:pt>
                <c:pt idx="846">
                  <c:v>6/11/2015</c:v>
                </c:pt>
                <c:pt idx="847">
                  <c:v>6/12/2015</c:v>
                </c:pt>
                <c:pt idx="848">
                  <c:v>06/15/15</c:v>
                </c:pt>
                <c:pt idx="849">
                  <c:v>06/16/15</c:v>
                </c:pt>
                <c:pt idx="850">
                  <c:v>06/17/15</c:v>
                </c:pt>
                <c:pt idx="851">
                  <c:v>06/18/15</c:v>
                </c:pt>
                <c:pt idx="852">
                  <c:v>06/19/15</c:v>
                </c:pt>
                <c:pt idx="853">
                  <c:v>06/22/15</c:v>
                </c:pt>
                <c:pt idx="854">
                  <c:v>06/23/15</c:v>
                </c:pt>
                <c:pt idx="855">
                  <c:v>06/24/15</c:v>
                </c:pt>
                <c:pt idx="856">
                  <c:v>06/25/15</c:v>
                </c:pt>
                <c:pt idx="857">
                  <c:v>06/26/15</c:v>
                </c:pt>
                <c:pt idx="858">
                  <c:v>06/29/15</c:v>
                </c:pt>
                <c:pt idx="859">
                  <c:v>06/30/15</c:v>
                </c:pt>
                <c:pt idx="860">
                  <c:v>7/1/2015</c:v>
                </c:pt>
                <c:pt idx="861">
                  <c:v>7/2/2015</c:v>
                </c:pt>
                <c:pt idx="862">
                  <c:v>7/3/2015</c:v>
                </c:pt>
                <c:pt idx="863">
                  <c:v>7/6/2015</c:v>
                </c:pt>
                <c:pt idx="864">
                  <c:v>7/7/2015</c:v>
                </c:pt>
                <c:pt idx="865">
                  <c:v>7/8/2015</c:v>
                </c:pt>
                <c:pt idx="866">
                  <c:v>7/9/2015</c:v>
                </c:pt>
                <c:pt idx="867">
                  <c:v>7/10/2015</c:v>
                </c:pt>
                <c:pt idx="868">
                  <c:v>07/13/15</c:v>
                </c:pt>
                <c:pt idx="869">
                  <c:v>07/14/15</c:v>
                </c:pt>
                <c:pt idx="870">
                  <c:v>07/15/15</c:v>
                </c:pt>
                <c:pt idx="871">
                  <c:v>07/16/15</c:v>
                </c:pt>
                <c:pt idx="872">
                  <c:v>07/20/15</c:v>
                </c:pt>
                <c:pt idx="873">
                  <c:v>07/21/15</c:v>
                </c:pt>
                <c:pt idx="874">
                  <c:v>07/22/15</c:v>
                </c:pt>
                <c:pt idx="875">
                  <c:v>07/23/15</c:v>
                </c:pt>
                <c:pt idx="876">
                  <c:v>07/24/15</c:v>
                </c:pt>
                <c:pt idx="877">
                  <c:v>07/27/15</c:v>
                </c:pt>
                <c:pt idx="878">
                  <c:v>07/28/15</c:v>
                </c:pt>
                <c:pt idx="879">
                  <c:v>07/29/15</c:v>
                </c:pt>
                <c:pt idx="880">
                  <c:v>07/30/15</c:v>
                </c:pt>
                <c:pt idx="881">
                  <c:v>07/31/15</c:v>
                </c:pt>
                <c:pt idx="882">
                  <c:v>8/3/2015</c:v>
                </c:pt>
                <c:pt idx="883">
                  <c:v>8/4/2015</c:v>
                </c:pt>
                <c:pt idx="884">
                  <c:v>8/5/2015</c:v>
                </c:pt>
                <c:pt idx="885">
                  <c:v>8/6/2015</c:v>
                </c:pt>
                <c:pt idx="886">
                  <c:v>8/7/2015</c:v>
                </c:pt>
                <c:pt idx="887">
                  <c:v>8/10/2015</c:v>
                </c:pt>
                <c:pt idx="888">
                  <c:v>8/11/2015</c:v>
                </c:pt>
                <c:pt idx="889">
                  <c:v>8/12/2015</c:v>
                </c:pt>
                <c:pt idx="890">
                  <c:v>08/13/15</c:v>
                </c:pt>
                <c:pt idx="891">
                  <c:v>08/14/15</c:v>
                </c:pt>
                <c:pt idx="892">
                  <c:v>08/17/15</c:v>
                </c:pt>
                <c:pt idx="893">
                  <c:v>08/18/15</c:v>
                </c:pt>
                <c:pt idx="894">
                  <c:v>08/19/15</c:v>
                </c:pt>
                <c:pt idx="895">
                  <c:v>08/20/15</c:v>
                </c:pt>
                <c:pt idx="896">
                  <c:v>08/21/15</c:v>
                </c:pt>
                <c:pt idx="897">
                  <c:v>08/24/15</c:v>
                </c:pt>
                <c:pt idx="898">
                  <c:v>08/25/15</c:v>
                </c:pt>
                <c:pt idx="899">
                  <c:v>08/26/15</c:v>
                </c:pt>
                <c:pt idx="900">
                  <c:v>08/27/15</c:v>
                </c:pt>
                <c:pt idx="901">
                  <c:v>08/28/15</c:v>
                </c:pt>
                <c:pt idx="902">
                  <c:v>9/1/2015</c:v>
                </c:pt>
                <c:pt idx="903">
                  <c:v>9/2/2015</c:v>
                </c:pt>
                <c:pt idx="904">
                  <c:v>9/3/2015</c:v>
                </c:pt>
                <c:pt idx="905">
                  <c:v>9/4/2015</c:v>
                </c:pt>
                <c:pt idx="906">
                  <c:v>9/7/2015</c:v>
                </c:pt>
                <c:pt idx="907">
                  <c:v>9/8/2015</c:v>
                </c:pt>
                <c:pt idx="908">
                  <c:v>9/9/2015</c:v>
                </c:pt>
                <c:pt idx="909">
                  <c:v>9/10/2015</c:v>
                </c:pt>
                <c:pt idx="910">
                  <c:v>9/11/2015</c:v>
                </c:pt>
                <c:pt idx="911">
                  <c:v>09/14/15</c:v>
                </c:pt>
                <c:pt idx="912">
                  <c:v>09/15/15</c:v>
                </c:pt>
                <c:pt idx="913">
                  <c:v>09/17/15</c:v>
                </c:pt>
                <c:pt idx="914">
                  <c:v>09/18/15</c:v>
                </c:pt>
                <c:pt idx="915">
                  <c:v>09/21/15</c:v>
                </c:pt>
                <c:pt idx="916">
                  <c:v>09/22/15</c:v>
                </c:pt>
                <c:pt idx="917">
                  <c:v>09/23/15</c:v>
                </c:pt>
                <c:pt idx="918">
                  <c:v>09/25/15</c:v>
                </c:pt>
                <c:pt idx="919">
                  <c:v>09/28/15</c:v>
                </c:pt>
                <c:pt idx="920">
                  <c:v>09/29/15</c:v>
                </c:pt>
                <c:pt idx="921">
                  <c:v>09/30/15</c:v>
                </c:pt>
                <c:pt idx="922">
                  <c:v>10/1/2015</c:v>
                </c:pt>
                <c:pt idx="923">
                  <c:v>10/2/2015</c:v>
                </c:pt>
                <c:pt idx="924">
                  <c:v>10/5/2015</c:v>
                </c:pt>
                <c:pt idx="925">
                  <c:v>10/6/2015</c:v>
                </c:pt>
                <c:pt idx="926">
                  <c:v>10/7/2015</c:v>
                </c:pt>
                <c:pt idx="927">
                  <c:v>10/8/2015</c:v>
                </c:pt>
                <c:pt idx="928">
                  <c:v>10/9/2015</c:v>
                </c:pt>
                <c:pt idx="929">
                  <c:v>10/12/2015</c:v>
                </c:pt>
                <c:pt idx="930">
                  <c:v>10/13/15</c:v>
                </c:pt>
                <c:pt idx="931">
                  <c:v>10/15/15</c:v>
                </c:pt>
                <c:pt idx="932">
                  <c:v>10/16/15</c:v>
                </c:pt>
                <c:pt idx="933">
                  <c:v>10/19/15</c:v>
                </c:pt>
                <c:pt idx="934">
                  <c:v>10/20/15</c:v>
                </c:pt>
                <c:pt idx="935">
                  <c:v>10/21/15</c:v>
                </c:pt>
                <c:pt idx="936">
                  <c:v>10/22/15</c:v>
                </c:pt>
                <c:pt idx="937">
                  <c:v>10/23/15</c:v>
                </c:pt>
                <c:pt idx="938">
                  <c:v>10/26/15</c:v>
                </c:pt>
                <c:pt idx="939">
                  <c:v>10/27/15</c:v>
                </c:pt>
                <c:pt idx="940">
                  <c:v>10/28/15</c:v>
                </c:pt>
                <c:pt idx="941">
                  <c:v>10/29/15</c:v>
                </c:pt>
                <c:pt idx="942">
                  <c:v>10/30/15</c:v>
                </c:pt>
                <c:pt idx="943">
                  <c:v>11/2/2015</c:v>
                </c:pt>
                <c:pt idx="944">
                  <c:v>11/3/2015</c:v>
                </c:pt>
                <c:pt idx="945">
                  <c:v>11/4/2015</c:v>
                </c:pt>
                <c:pt idx="946">
                  <c:v>11/5/2015</c:v>
                </c:pt>
                <c:pt idx="947">
                  <c:v>11/6/2015</c:v>
                </c:pt>
                <c:pt idx="948">
                  <c:v>11/9/2015</c:v>
                </c:pt>
                <c:pt idx="949">
                  <c:v>11/11/2015</c:v>
                </c:pt>
                <c:pt idx="950">
                  <c:v>11/12/2015</c:v>
                </c:pt>
                <c:pt idx="951">
                  <c:v>11/13/15</c:v>
                </c:pt>
                <c:pt idx="952">
                  <c:v>11/16/15</c:v>
                </c:pt>
                <c:pt idx="953">
                  <c:v>11/17/15</c:v>
                </c:pt>
                <c:pt idx="954">
                  <c:v>11/18/15</c:v>
                </c:pt>
                <c:pt idx="955">
                  <c:v>11/19/15</c:v>
                </c:pt>
                <c:pt idx="956">
                  <c:v>11/20/15</c:v>
                </c:pt>
                <c:pt idx="957">
                  <c:v>11/23/15</c:v>
                </c:pt>
                <c:pt idx="958">
                  <c:v>11/24/15</c:v>
                </c:pt>
                <c:pt idx="959">
                  <c:v>11/25/15</c:v>
                </c:pt>
                <c:pt idx="960">
                  <c:v>11/26/15</c:v>
                </c:pt>
                <c:pt idx="961">
                  <c:v>11/27/15</c:v>
                </c:pt>
                <c:pt idx="962">
                  <c:v>11/30/15</c:v>
                </c:pt>
                <c:pt idx="963">
                  <c:v>12/1/2015</c:v>
                </c:pt>
                <c:pt idx="964">
                  <c:v>12/2/2015</c:v>
                </c:pt>
                <c:pt idx="965">
                  <c:v>12/3/2015</c:v>
                </c:pt>
                <c:pt idx="966">
                  <c:v>12/4/2015</c:v>
                </c:pt>
                <c:pt idx="967">
                  <c:v>12/7/2015</c:v>
                </c:pt>
                <c:pt idx="968">
                  <c:v>12/8/2015</c:v>
                </c:pt>
                <c:pt idx="969">
                  <c:v>12/9/2015</c:v>
                </c:pt>
                <c:pt idx="970">
                  <c:v>12/10/2015</c:v>
                </c:pt>
                <c:pt idx="971">
                  <c:v>12/11/2015</c:v>
                </c:pt>
                <c:pt idx="972">
                  <c:v>12/14/15</c:v>
                </c:pt>
                <c:pt idx="973">
                  <c:v>12/15/15</c:v>
                </c:pt>
                <c:pt idx="974">
                  <c:v>12/16/15</c:v>
                </c:pt>
                <c:pt idx="975">
                  <c:v>12/17/15</c:v>
                </c:pt>
                <c:pt idx="976">
                  <c:v>12/18/15</c:v>
                </c:pt>
                <c:pt idx="977">
                  <c:v>12/21/15</c:v>
                </c:pt>
                <c:pt idx="978">
                  <c:v>12/22/15</c:v>
                </c:pt>
                <c:pt idx="979">
                  <c:v>12/23/15</c:v>
                </c:pt>
                <c:pt idx="980">
                  <c:v>12/28/15</c:v>
                </c:pt>
                <c:pt idx="981">
                  <c:v>12/29/15</c:v>
                </c:pt>
                <c:pt idx="982">
                  <c:v>12/30/15</c:v>
                </c:pt>
                <c:pt idx="983">
                  <c:v>12/31/15</c:v>
                </c:pt>
                <c:pt idx="984">
                  <c:v>1/4/2016</c:v>
                </c:pt>
                <c:pt idx="985">
                  <c:v>1/5/2016</c:v>
                </c:pt>
                <c:pt idx="986">
                  <c:v>1/6/2016</c:v>
                </c:pt>
                <c:pt idx="987">
                  <c:v>1/7/2016</c:v>
                </c:pt>
                <c:pt idx="988">
                  <c:v>1/8/2016</c:v>
                </c:pt>
                <c:pt idx="989">
                  <c:v>1/11/2016</c:v>
                </c:pt>
                <c:pt idx="990">
                  <c:v>1/12/2016</c:v>
                </c:pt>
                <c:pt idx="991">
                  <c:v>01/13/16</c:v>
                </c:pt>
                <c:pt idx="992">
                  <c:v>01/14/16</c:v>
                </c:pt>
                <c:pt idx="993">
                  <c:v>01/15/16</c:v>
                </c:pt>
                <c:pt idx="994">
                  <c:v>01/18/16</c:v>
                </c:pt>
                <c:pt idx="995">
                  <c:v>01/19/16</c:v>
                </c:pt>
                <c:pt idx="996">
                  <c:v>01/20/16</c:v>
                </c:pt>
                <c:pt idx="997">
                  <c:v>01/21/16</c:v>
                </c:pt>
                <c:pt idx="998">
                  <c:v>01/22/16</c:v>
                </c:pt>
                <c:pt idx="999">
                  <c:v>01/26/16</c:v>
                </c:pt>
                <c:pt idx="1000">
                  <c:v>01/27/16</c:v>
                </c:pt>
                <c:pt idx="1001">
                  <c:v>01/28/16</c:v>
                </c:pt>
                <c:pt idx="1002">
                  <c:v>01/29/16</c:v>
                </c:pt>
                <c:pt idx="1003">
                  <c:v>2/2/2016</c:v>
                </c:pt>
                <c:pt idx="1004">
                  <c:v>2/3/2016</c:v>
                </c:pt>
                <c:pt idx="1005">
                  <c:v>2/4/2016</c:v>
                </c:pt>
                <c:pt idx="1006">
                  <c:v>2/5/2016</c:v>
                </c:pt>
                <c:pt idx="1007">
                  <c:v>2/10/2016</c:v>
                </c:pt>
                <c:pt idx="1008">
                  <c:v>2/11/2016</c:v>
                </c:pt>
                <c:pt idx="1009">
                  <c:v>2/12/2016</c:v>
                </c:pt>
                <c:pt idx="1010">
                  <c:v>02/15/16</c:v>
                </c:pt>
                <c:pt idx="1011">
                  <c:v>02/16/16</c:v>
                </c:pt>
                <c:pt idx="1012">
                  <c:v>02/17/16</c:v>
                </c:pt>
                <c:pt idx="1013">
                  <c:v>02/18/16</c:v>
                </c:pt>
                <c:pt idx="1014">
                  <c:v>02/19/16</c:v>
                </c:pt>
                <c:pt idx="1015">
                  <c:v>02/22/16</c:v>
                </c:pt>
                <c:pt idx="1016">
                  <c:v>02/23/16</c:v>
                </c:pt>
                <c:pt idx="1017">
                  <c:v>02/24/16</c:v>
                </c:pt>
                <c:pt idx="1018">
                  <c:v>02/25/16</c:v>
                </c:pt>
                <c:pt idx="1019">
                  <c:v>02/26/16</c:v>
                </c:pt>
                <c:pt idx="1020">
                  <c:v>02/29/16</c:v>
                </c:pt>
                <c:pt idx="1021">
                  <c:v>3/1/2016</c:v>
                </c:pt>
                <c:pt idx="1022">
                  <c:v>3/2/2016</c:v>
                </c:pt>
                <c:pt idx="1023">
                  <c:v>3/3/2016</c:v>
                </c:pt>
                <c:pt idx="1024">
                  <c:v>3/4/2016</c:v>
                </c:pt>
                <c:pt idx="1025">
                  <c:v>3/7/2016</c:v>
                </c:pt>
                <c:pt idx="1026">
                  <c:v>3/8/2016</c:v>
                </c:pt>
                <c:pt idx="1027">
                  <c:v>3/9/2016</c:v>
                </c:pt>
                <c:pt idx="1028">
                  <c:v>3/10/2016</c:v>
                </c:pt>
                <c:pt idx="1029">
                  <c:v>3/11/2016</c:v>
                </c:pt>
                <c:pt idx="1030">
                  <c:v>03/14/16</c:v>
                </c:pt>
                <c:pt idx="1031">
                  <c:v>03/15/16</c:v>
                </c:pt>
                <c:pt idx="1032">
                  <c:v>03/16/16</c:v>
                </c:pt>
                <c:pt idx="1033">
                  <c:v>03/17/16</c:v>
                </c:pt>
                <c:pt idx="1034">
                  <c:v>03/18/16</c:v>
                </c:pt>
                <c:pt idx="1035">
                  <c:v>03/21/16</c:v>
                </c:pt>
                <c:pt idx="1036">
                  <c:v>03/22/16</c:v>
                </c:pt>
                <c:pt idx="1037">
                  <c:v>03/23/16</c:v>
                </c:pt>
                <c:pt idx="1038">
                  <c:v>03/24/16</c:v>
                </c:pt>
                <c:pt idx="1039">
                  <c:v>03/25/16</c:v>
                </c:pt>
                <c:pt idx="1040">
                  <c:v>03/28/16</c:v>
                </c:pt>
                <c:pt idx="1041">
                  <c:v>03/29/16</c:v>
                </c:pt>
                <c:pt idx="1042">
                  <c:v>03/30/16</c:v>
                </c:pt>
                <c:pt idx="1043">
                  <c:v>03/31/16</c:v>
                </c:pt>
                <c:pt idx="1044">
                  <c:v>4/1/2016</c:v>
                </c:pt>
                <c:pt idx="1045">
                  <c:v>4/4/2016</c:v>
                </c:pt>
                <c:pt idx="1046">
                  <c:v>4/5/2016</c:v>
                </c:pt>
                <c:pt idx="1047">
                  <c:v>4/6/2016</c:v>
                </c:pt>
                <c:pt idx="1048">
                  <c:v>4/7/2016</c:v>
                </c:pt>
                <c:pt idx="1049">
                  <c:v>4/8/2016</c:v>
                </c:pt>
                <c:pt idx="1050">
                  <c:v>4/11/2016</c:v>
                </c:pt>
                <c:pt idx="1051">
                  <c:v>4/12/2016</c:v>
                </c:pt>
                <c:pt idx="1052">
                  <c:v>04/13/16</c:v>
                </c:pt>
                <c:pt idx="1053">
                  <c:v>04/14/16</c:v>
                </c:pt>
                <c:pt idx="1054">
                  <c:v>04/15/16</c:v>
                </c:pt>
                <c:pt idx="1055">
                  <c:v>04/18/16</c:v>
                </c:pt>
                <c:pt idx="1056">
                  <c:v>04/19/16</c:v>
                </c:pt>
                <c:pt idx="1057">
                  <c:v>04/20/16</c:v>
                </c:pt>
                <c:pt idx="1058">
                  <c:v>04/21/16</c:v>
                </c:pt>
                <c:pt idx="1059">
                  <c:v>04/22/16</c:v>
                </c:pt>
                <c:pt idx="1060">
                  <c:v>04/25/16</c:v>
                </c:pt>
                <c:pt idx="1061">
                  <c:v>04/26/16</c:v>
                </c:pt>
                <c:pt idx="1062">
                  <c:v>04/27/16</c:v>
                </c:pt>
                <c:pt idx="1063">
                  <c:v>04/28/16</c:v>
                </c:pt>
                <c:pt idx="1064">
                  <c:v>04/29/16</c:v>
                </c:pt>
                <c:pt idx="1065">
                  <c:v>5/3/2016</c:v>
                </c:pt>
                <c:pt idx="1066">
                  <c:v>5/4/2016</c:v>
                </c:pt>
                <c:pt idx="1067">
                  <c:v>5/5/2016</c:v>
                </c:pt>
                <c:pt idx="1068">
                  <c:v>5/6/2016</c:v>
                </c:pt>
                <c:pt idx="1069">
                  <c:v>5/9/2016</c:v>
                </c:pt>
                <c:pt idx="1070">
                  <c:v>5/10/2016</c:v>
                </c:pt>
                <c:pt idx="1071">
                  <c:v>5/11/2016</c:v>
                </c:pt>
                <c:pt idx="1072">
                  <c:v>5/12/2016</c:v>
                </c:pt>
                <c:pt idx="1073">
                  <c:v>05/13/16</c:v>
                </c:pt>
                <c:pt idx="1074">
                  <c:v>05/16/16</c:v>
                </c:pt>
                <c:pt idx="1075">
                  <c:v>05/17/16</c:v>
                </c:pt>
                <c:pt idx="1076">
                  <c:v>05/18/16</c:v>
                </c:pt>
                <c:pt idx="1077">
                  <c:v>05/19/16</c:v>
                </c:pt>
                <c:pt idx="1078">
                  <c:v>05/20/16</c:v>
                </c:pt>
                <c:pt idx="1079">
                  <c:v>05/23/16</c:v>
                </c:pt>
                <c:pt idx="1080">
                  <c:v>05/24/16</c:v>
                </c:pt>
                <c:pt idx="1081">
                  <c:v>05/25/16</c:v>
                </c:pt>
                <c:pt idx="1082">
                  <c:v>05/26/16</c:v>
                </c:pt>
                <c:pt idx="1083">
                  <c:v>05/27/16</c:v>
                </c:pt>
                <c:pt idx="1084">
                  <c:v>05/30/16</c:v>
                </c:pt>
                <c:pt idx="1085">
                  <c:v>05/31/16</c:v>
                </c:pt>
                <c:pt idx="1086">
                  <c:v>6/1/2016</c:v>
                </c:pt>
                <c:pt idx="1087">
                  <c:v>6/2/2016</c:v>
                </c:pt>
                <c:pt idx="1088">
                  <c:v>6/3/2016</c:v>
                </c:pt>
                <c:pt idx="1089">
                  <c:v>6/6/2016</c:v>
                </c:pt>
                <c:pt idx="1090">
                  <c:v>6/7/2016</c:v>
                </c:pt>
                <c:pt idx="1091">
                  <c:v>6/8/2016</c:v>
                </c:pt>
                <c:pt idx="1092">
                  <c:v>6/9/2016</c:v>
                </c:pt>
                <c:pt idx="1093">
                  <c:v>6/10/2016</c:v>
                </c:pt>
                <c:pt idx="1094">
                  <c:v>06/13/16</c:v>
                </c:pt>
                <c:pt idx="1095">
                  <c:v>06/14/16</c:v>
                </c:pt>
                <c:pt idx="1096">
                  <c:v>06/15/16</c:v>
                </c:pt>
                <c:pt idx="1097">
                  <c:v>06/16/16</c:v>
                </c:pt>
                <c:pt idx="1098">
                  <c:v>06/17/16</c:v>
                </c:pt>
                <c:pt idx="1099">
                  <c:v>06/20/16</c:v>
                </c:pt>
                <c:pt idx="1100">
                  <c:v>06/21/16</c:v>
                </c:pt>
                <c:pt idx="1101">
                  <c:v>06/23/16</c:v>
                </c:pt>
                <c:pt idx="1102">
                  <c:v>06/24/16</c:v>
                </c:pt>
                <c:pt idx="1103">
                  <c:v>06/27/16</c:v>
                </c:pt>
                <c:pt idx="1104">
                  <c:v>06/28/16</c:v>
                </c:pt>
                <c:pt idx="1105">
                  <c:v>06/29/16</c:v>
                </c:pt>
                <c:pt idx="1106">
                  <c:v>06/30/16</c:v>
                </c:pt>
                <c:pt idx="1107">
                  <c:v>7/1/2016</c:v>
                </c:pt>
                <c:pt idx="1108">
                  <c:v>7/4/2016</c:v>
                </c:pt>
                <c:pt idx="1109">
                  <c:v>7/5/2016</c:v>
                </c:pt>
                <c:pt idx="1110">
                  <c:v>7/8/2016</c:v>
                </c:pt>
                <c:pt idx="1111">
                  <c:v>7/11/2016</c:v>
                </c:pt>
                <c:pt idx="1112">
                  <c:v>7/12/2016</c:v>
                </c:pt>
                <c:pt idx="1113">
                  <c:v>07/13/16</c:v>
                </c:pt>
                <c:pt idx="1114">
                  <c:v>07/14/16</c:v>
                </c:pt>
                <c:pt idx="1115">
                  <c:v>07/15/16</c:v>
                </c:pt>
                <c:pt idx="1116">
                  <c:v>07/18/16</c:v>
                </c:pt>
                <c:pt idx="1117">
                  <c:v>07/19/16</c:v>
                </c:pt>
                <c:pt idx="1118">
                  <c:v>07/20/16</c:v>
                </c:pt>
                <c:pt idx="1119">
                  <c:v>07/21/16</c:v>
                </c:pt>
                <c:pt idx="1120">
                  <c:v>07/22/16</c:v>
                </c:pt>
                <c:pt idx="1121">
                  <c:v>07/25/16</c:v>
                </c:pt>
                <c:pt idx="1122">
                  <c:v>07/26/16</c:v>
                </c:pt>
                <c:pt idx="1123">
                  <c:v>07/27/16</c:v>
                </c:pt>
                <c:pt idx="1124">
                  <c:v>07/28/16</c:v>
                </c:pt>
                <c:pt idx="1125">
                  <c:v>07/29/16</c:v>
                </c:pt>
                <c:pt idx="1126">
                  <c:v>8/1/2016</c:v>
                </c:pt>
                <c:pt idx="1127">
                  <c:v>8/2/2016</c:v>
                </c:pt>
                <c:pt idx="1128">
                  <c:v>8/3/2016</c:v>
                </c:pt>
                <c:pt idx="1129">
                  <c:v>8/4/2016</c:v>
                </c:pt>
                <c:pt idx="1130">
                  <c:v>8/5/2016</c:v>
                </c:pt>
                <c:pt idx="1131">
                  <c:v>8/8/2016</c:v>
                </c:pt>
                <c:pt idx="1132">
                  <c:v>8/9/2016</c:v>
                </c:pt>
                <c:pt idx="1133">
                  <c:v>8/10/2016</c:v>
                </c:pt>
                <c:pt idx="1134">
                  <c:v>8/11/2016</c:v>
                </c:pt>
                <c:pt idx="1135">
                  <c:v>8/12/2016</c:v>
                </c:pt>
                <c:pt idx="1136">
                  <c:v>08/15/16</c:v>
                </c:pt>
                <c:pt idx="1137">
                  <c:v>08/16/16</c:v>
                </c:pt>
                <c:pt idx="1138">
                  <c:v>08/17/16</c:v>
                </c:pt>
                <c:pt idx="1139">
                  <c:v>08/18/16</c:v>
                </c:pt>
                <c:pt idx="1140">
                  <c:v>08/19/16</c:v>
                </c:pt>
                <c:pt idx="1141">
                  <c:v>08/22/16</c:v>
                </c:pt>
                <c:pt idx="1142">
                  <c:v>08/23/16</c:v>
                </c:pt>
                <c:pt idx="1143">
                  <c:v>08/24/16</c:v>
                </c:pt>
                <c:pt idx="1144">
                  <c:v>08/25/16</c:v>
                </c:pt>
                <c:pt idx="1145">
                  <c:v>08/26/16</c:v>
                </c:pt>
                <c:pt idx="1146">
                  <c:v>08/29/16</c:v>
                </c:pt>
                <c:pt idx="1147">
                  <c:v>08/30/16</c:v>
                </c:pt>
                <c:pt idx="1148">
                  <c:v>9/1/2016</c:v>
                </c:pt>
                <c:pt idx="1149">
                  <c:v>9/2/2016</c:v>
                </c:pt>
                <c:pt idx="1150">
                  <c:v>9/5/2016</c:v>
                </c:pt>
                <c:pt idx="1151">
                  <c:v>9/6/2016</c:v>
                </c:pt>
                <c:pt idx="1152">
                  <c:v>9/7/2016</c:v>
                </c:pt>
                <c:pt idx="1153">
                  <c:v>9/8/2016</c:v>
                </c:pt>
                <c:pt idx="1154">
                  <c:v>9/9/2016</c:v>
                </c:pt>
                <c:pt idx="1155">
                  <c:v>09/13/16</c:v>
                </c:pt>
                <c:pt idx="1156">
                  <c:v>09/14/16</c:v>
                </c:pt>
                <c:pt idx="1157">
                  <c:v>09/15/16</c:v>
                </c:pt>
                <c:pt idx="1158">
                  <c:v>09/19/16</c:v>
                </c:pt>
                <c:pt idx="1159">
                  <c:v>09/20/16</c:v>
                </c:pt>
                <c:pt idx="1160">
                  <c:v>09/21/16</c:v>
                </c:pt>
                <c:pt idx="1161">
                  <c:v>09/22/16</c:v>
                </c:pt>
                <c:pt idx="1162">
                  <c:v>09/23/16</c:v>
                </c:pt>
                <c:pt idx="1163">
                  <c:v>09/26/16</c:v>
                </c:pt>
                <c:pt idx="1164">
                  <c:v>09/27/16</c:v>
                </c:pt>
                <c:pt idx="1165">
                  <c:v>09/28/16</c:v>
                </c:pt>
                <c:pt idx="1166">
                  <c:v>09/29/16</c:v>
                </c:pt>
                <c:pt idx="1167">
                  <c:v>09/30/16</c:v>
                </c:pt>
                <c:pt idx="1168">
                  <c:v>10/4/2016</c:v>
                </c:pt>
                <c:pt idx="1169">
                  <c:v>10/5/2016</c:v>
                </c:pt>
                <c:pt idx="1170">
                  <c:v>10/6/2016</c:v>
                </c:pt>
                <c:pt idx="1171">
                  <c:v>10/7/2016</c:v>
                </c:pt>
                <c:pt idx="1172">
                  <c:v>10/10/2016</c:v>
                </c:pt>
                <c:pt idx="1173">
                  <c:v>10/11/2016</c:v>
                </c:pt>
                <c:pt idx="1174">
                  <c:v>10/12/2016</c:v>
                </c:pt>
                <c:pt idx="1175">
                  <c:v>10/13/16</c:v>
                </c:pt>
                <c:pt idx="1176">
                  <c:v>10/14/16</c:v>
                </c:pt>
                <c:pt idx="1177">
                  <c:v>10/17/16</c:v>
                </c:pt>
                <c:pt idx="1178">
                  <c:v>10/18/16</c:v>
                </c:pt>
                <c:pt idx="1179">
                  <c:v>10/19/16</c:v>
                </c:pt>
                <c:pt idx="1180">
                  <c:v>10/20/16</c:v>
                </c:pt>
                <c:pt idx="1181">
                  <c:v>10/21/16</c:v>
                </c:pt>
                <c:pt idx="1182">
                  <c:v>10/24/16</c:v>
                </c:pt>
                <c:pt idx="1183">
                  <c:v>10/25/16</c:v>
                </c:pt>
                <c:pt idx="1184">
                  <c:v>10/26/16</c:v>
                </c:pt>
                <c:pt idx="1185">
                  <c:v>10/27/16</c:v>
                </c:pt>
                <c:pt idx="1186">
                  <c:v>10/28/16</c:v>
                </c:pt>
                <c:pt idx="1187">
                  <c:v>10/31/16</c:v>
                </c:pt>
                <c:pt idx="1188">
                  <c:v>11/1/2016</c:v>
                </c:pt>
                <c:pt idx="1189">
                  <c:v>11/2/2016</c:v>
                </c:pt>
                <c:pt idx="1190">
                  <c:v>11/3/2016</c:v>
                </c:pt>
                <c:pt idx="1191">
                  <c:v>11/4/2016</c:v>
                </c:pt>
                <c:pt idx="1192">
                  <c:v>11/7/2016</c:v>
                </c:pt>
                <c:pt idx="1193">
                  <c:v>11/8/2016</c:v>
                </c:pt>
                <c:pt idx="1194">
                  <c:v>11/9/2016</c:v>
                </c:pt>
                <c:pt idx="1195">
                  <c:v>11/10/2016</c:v>
                </c:pt>
                <c:pt idx="1196">
                  <c:v>11/11/2016</c:v>
                </c:pt>
                <c:pt idx="1197">
                  <c:v>11/14/16</c:v>
                </c:pt>
                <c:pt idx="1198">
                  <c:v>11/15/16</c:v>
                </c:pt>
                <c:pt idx="1199">
                  <c:v>11/16/16</c:v>
                </c:pt>
                <c:pt idx="1200">
                  <c:v>11/17/16</c:v>
                </c:pt>
                <c:pt idx="1201">
                  <c:v>11/18/16</c:v>
                </c:pt>
                <c:pt idx="1202">
                  <c:v>11/21/16</c:v>
                </c:pt>
                <c:pt idx="1203">
                  <c:v>11/22/16</c:v>
                </c:pt>
                <c:pt idx="1204">
                  <c:v>11/23/16</c:v>
                </c:pt>
                <c:pt idx="1205">
                  <c:v>11/24/16</c:v>
                </c:pt>
                <c:pt idx="1206">
                  <c:v>11/25/16</c:v>
                </c:pt>
                <c:pt idx="1207">
                  <c:v>11/28/16</c:v>
                </c:pt>
                <c:pt idx="1208">
                  <c:v>11/29/16</c:v>
                </c:pt>
                <c:pt idx="1209">
                  <c:v>11/30/16</c:v>
                </c:pt>
                <c:pt idx="1210">
                  <c:v>12/1/2016</c:v>
                </c:pt>
                <c:pt idx="1211">
                  <c:v>12/2/2016</c:v>
                </c:pt>
                <c:pt idx="1212">
                  <c:v>12/5/2016</c:v>
                </c:pt>
                <c:pt idx="1213">
                  <c:v>12/6/2016</c:v>
                </c:pt>
                <c:pt idx="1214">
                  <c:v>12/7/2016</c:v>
                </c:pt>
                <c:pt idx="1215">
                  <c:v>12/8/2016</c:v>
                </c:pt>
                <c:pt idx="1216">
                  <c:v>12/9/2016</c:v>
                </c:pt>
                <c:pt idx="1217">
                  <c:v>12/13/16</c:v>
                </c:pt>
                <c:pt idx="1218">
                  <c:v>12/14/16</c:v>
                </c:pt>
                <c:pt idx="1219">
                  <c:v>12/15/16</c:v>
                </c:pt>
                <c:pt idx="1220">
                  <c:v>12/16/16</c:v>
                </c:pt>
                <c:pt idx="1221">
                  <c:v>12/19/16</c:v>
                </c:pt>
                <c:pt idx="1222">
                  <c:v>12/20/16</c:v>
                </c:pt>
                <c:pt idx="1223">
                  <c:v>12/21/16</c:v>
                </c:pt>
                <c:pt idx="1224">
                  <c:v>12/22/16</c:v>
                </c:pt>
                <c:pt idx="1225">
                  <c:v>12/23/16</c:v>
                </c:pt>
                <c:pt idx="1226">
                  <c:v>12/27/16</c:v>
                </c:pt>
                <c:pt idx="1227">
                  <c:v>12/28/16</c:v>
                </c:pt>
                <c:pt idx="1228">
                  <c:v>12/29/16</c:v>
                </c:pt>
                <c:pt idx="1229">
                  <c:v>12/30/16</c:v>
                </c:pt>
                <c:pt idx="1230">
                  <c:v>1/3/2017</c:v>
                </c:pt>
                <c:pt idx="1231">
                  <c:v>1/4/2017</c:v>
                </c:pt>
                <c:pt idx="1232">
                  <c:v>1/5/2017</c:v>
                </c:pt>
                <c:pt idx="1233">
                  <c:v>1/6/2017</c:v>
                </c:pt>
                <c:pt idx="1234">
                  <c:v>1/9/2017</c:v>
                </c:pt>
                <c:pt idx="1235">
                  <c:v>1/10/2017</c:v>
                </c:pt>
                <c:pt idx="1236">
                  <c:v>1/11/2017</c:v>
                </c:pt>
                <c:pt idx="1237">
                  <c:v>1/12/2017</c:v>
                </c:pt>
                <c:pt idx="1238">
                  <c:v>01/13/17</c:v>
                </c:pt>
                <c:pt idx="1239">
                  <c:v>01/16/17</c:v>
                </c:pt>
                <c:pt idx="1240">
                  <c:v>01/17/17</c:v>
                </c:pt>
                <c:pt idx="1241">
                  <c:v>01/18/17</c:v>
                </c:pt>
                <c:pt idx="1242">
                  <c:v>01/19/17</c:v>
                </c:pt>
                <c:pt idx="1243">
                  <c:v>01/20/17</c:v>
                </c:pt>
                <c:pt idx="1244">
                  <c:v>01/23/17</c:v>
                </c:pt>
                <c:pt idx="1245">
                  <c:v>01/24/17</c:v>
                </c:pt>
                <c:pt idx="1246">
                  <c:v>01/25/17</c:v>
                </c:pt>
                <c:pt idx="1247">
                  <c:v>01/26/17</c:v>
                </c:pt>
                <c:pt idx="1248">
                  <c:v>01/27/17</c:v>
                </c:pt>
                <c:pt idx="1249">
                  <c:v>01/31/17</c:v>
                </c:pt>
                <c:pt idx="1250">
                  <c:v>2/2/2017</c:v>
                </c:pt>
                <c:pt idx="1251">
                  <c:v>2/3/2017</c:v>
                </c:pt>
                <c:pt idx="1252">
                  <c:v>2/6/2017</c:v>
                </c:pt>
                <c:pt idx="1253">
                  <c:v>2/7/2017</c:v>
                </c:pt>
                <c:pt idx="1254">
                  <c:v>2/8/2017</c:v>
                </c:pt>
                <c:pt idx="1255">
                  <c:v>2/10/2017</c:v>
                </c:pt>
                <c:pt idx="1256">
                  <c:v>02/13/17</c:v>
                </c:pt>
                <c:pt idx="1257">
                  <c:v>02/14/17</c:v>
                </c:pt>
                <c:pt idx="1258">
                  <c:v>02/15/17</c:v>
                </c:pt>
                <c:pt idx="1259">
                  <c:v>02/16/17</c:v>
                </c:pt>
                <c:pt idx="1260">
                  <c:v>02/17/17</c:v>
                </c:pt>
                <c:pt idx="1261">
                  <c:v>02/20/17</c:v>
                </c:pt>
                <c:pt idx="1262">
                  <c:v>02/21/17</c:v>
                </c:pt>
                <c:pt idx="1263">
                  <c:v>02/22/17</c:v>
                </c:pt>
                <c:pt idx="1264">
                  <c:v>02/23/17</c:v>
                </c:pt>
                <c:pt idx="1265">
                  <c:v>02/24/17</c:v>
                </c:pt>
                <c:pt idx="1266">
                  <c:v>02/27/17</c:v>
                </c:pt>
                <c:pt idx="1267">
                  <c:v>02/28/17</c:v>
                </c:pt>
                <c:pt idx="1268">
                  <c:v>3/1/2017</c:v>
                </c:pt>
                <c:pt idx="1269">
                  <c:v>3/2/2017</c:v>
                </c:pt>
                <c:pt idx="1270">
                  <c:v>3/3/2017</c:v>
                </c:pt>
                <c:pt idx="1271">
                  <c:v>3/6/2017</c:v>
                </c:pt>
                <c:pt idx="1272">
                  <c:v>3/7/2017</c:v>
                </c:pt>
                <c:pt idx="1273">
                  <c:v>3/8/2017</c:v>
                </c:pt>
                <c:pt idx="1274">
                  <c:v>3/9/2017</c:v>
                </c:pt>
                <c:pt idx="1275">
                  <c:v>3/10/2017</c:v>
                </c:pt>
                <c:pt idx="1276">
                  <c:v>03/13/17</c:v>
                </c:pt>
                <c:pt idx="1277">
                  <c:v>03/14/17</c:v>
                </c:pt>
                <c:pt idx="1278">
                  <c:v>03/15/17</c:v>
                </c:pt>
                <c:pt idx="1279">
                  <c:v>03/16/17</c:v>
                </c:pt>
                <c:pt idx="1280">
                  <c:v>03/17/17</c:v>
                </c:pt>
                <c:pt idx="1281">
                  <c:v>03/20/17</c:v>
                </c:pt>
                <c:pt idx="1282">
                  <c:v>03/21/17</c:v>
                </c:pt>
                <c:pt idx="1283">
                  <c:v>03/22/17</c:v>
                </c:pt>
                <c:pt idx="1284">
                  <c:v>03/23/17</c:v>
                </c:pt>
                <c:pt idx="1285">
                  <c:v>03/24/17</c:v>
                </c:pt>
                <c:pt idx="1286">
                  <c:v>03/27/17</c:v>
                </c:pt>
                <c:pt idx="1287">
                  <c:v>03/28/17</c:v>
                </c:pt>
                <c:pt idx="1288">
                  <c:v>03/29/17</c:v>
                </c:pt>
                <c:pt idx="1289">
                  <c:v>03/30/17</c:v>
                </c:pt>
                <c:pt idx="1290">
                  <c:v>03/31/17</c:v>
                </c:pt>
                <c:pt idx="1291">
                  <c:v>4/3/2017</c:v>
                </c:pt>
                <c:pt idx="1292">
                  <c:v>4/4/2017</c:v>
                </c:pt>
                <c:pt idx="1293">
                  <c:v>4/5/2017</c:v>
                </c:pt>
                <c:pt idx="1294">
                  <c:v>4/6/2017</c:v>
                </c:pt>
                <c:pt idx="1295">
                  <c:v>4/7/2017</c:v>
                </c:pt>
                <c:pt idx="1296">
                  <c:v>4/10/2017</c:v>
                </c:pt>
                <c:pt idx="1297">
                  <c:v>4/11/2017</c:v>
                </c:pt>
                <c:pt idx="1298">
                  <c:v>4/12/2017</c:v>
                </c:pt>
                <c:pt idx="1299">
                  <c:v>04/13/17</c:v>
                </c:pt>
                <c:pt idx="1300">
                  <c:v>04/14/17</c:v>
                </c:pt>
                <c:pt idx="1301">
                  <c:v>04/17/17</c:v>
                </c:pt>
                <c:pt idx="1302">
                  <c:v>04/18/17</c:v>
                </c:pt>
                <c:pt idx="1303">
                  <c:v>04/19/17</c:v>
                </c:pt>
                <c:pt idx="1304">
                  <c:v>04/20/17</c:v>
                </c:pt>
                <c:pt idx="1305">
                  <c:v>04/21/17</c:v>
                </c:pt>
                <c:pt idx="1306">
                  <c:v>04/25/17</c:v>
                </c:pt>
                <c:pt idx="1307">
                  <c:v>04/26/17</c:v>
                </c:pt>
                <c:pt idx="1308">
                  <c:v>04/27/17</c:v>
                </c:pt>
                <c:pt idx="1309">
                  <c:v>04/28/17</c:v>
                </c:pt>
                <c:pt idx="1310">
                  <c:v>5/2/2017</c:v>
                </c:pt>
                <c:pt idx="1311">
                  <c:v>5/3/2017</c:v>
                </c:pt>
                <c:pt idx="1312">
                  <c:v>5/4/2017</c:v>
                </c:pt>
                <c:pt idx="1313">
                  <c:v>5/5/2017</c:v>
                </c:pt>
                <c:pt idx="1314">
                  <c:v>5/8/2017</c:v>
                </c:pt>
                <c:pt idx="1315">
                  <c:v>5/9/2017</c:v>
                </c:pt>
                <c:pt idx="1316">
                  <c:v>5/11/2017</c:v>
                </c:pt>
                <c:pt idx="1317">
                  <c:v>5/12/2017</c:v>
                </c:pt>
                <c:pt idx="1318">
                  <c:v>5/15/17</c:v>
                </c:pt>
                <c:pt idx="1319">
                  <c:v>05/16/17</c:v>
                </c:pt>
                <c:pt idx="1320">
                  <c:v>05/17/17</c:v>
                </c:pt>
                <c:pt idx="1321">
                  <c:v>05/18/17</c:v>
                </c:pt>
                <c:pt idx="1322">
                  <c:v>05/19/17</c:v>
                </c:pt>
                <c:pt idx="1323">
                  <c:v>05/22/17</c:v>
                </c:pt>
                <c:pt idx="1324">
                  <c:v>05/23/17</c:v>
                </c:pt>
              </c:strCache>
            </c:strRef>
          </c:cat>
          <c:val>
            <c:numRef>
              <c:f>'Share Price'!$F$4:$F$1328</c:f>
              <c:numCache>
                <c:formatCode>General</c:formatCode>
                <c:ptCount val="1325"/>
                <c:pt idx="0">
                  <c:v>23</c:v>
                </c:pt>
                <c:pt idx="1">
                  <c:v>23.5</c:v>
                </c:pt>
                <c:pt idx="2">
                  <c:v>25.26</c:v>
                </c:pt>
                <c:pt idx="3">
                  <c:v>24.64</c:v>
                </c:pt>
                <c:pt idx="4">
                  <c:v>24.58</c:v>
                </c:pt>
                <c:pt idx="5">
                  <c:v>24.84</c:v>
                </c:pt>
                <c:pt idx="6">
                  <c:v>24.7</c:v>
                </c:pt>
                <c:pt idx="7">
                  <c:v>24.52</c:v>
                </c:pt>
                <c:pt idx="8">
                  <c:v>24.5</c:v>
                </c:pt>
                <c:pt idx="9">
                  <c:v>24.38</c:v>
                </c:pt>
                <c:pt idx="10">
                  <c:v>24.64</c:v>
                </c:pt>
                <c:pt idx="11">
                  <c:v>24.82</c:v>
                </c:pt>
                <c:pt idx="12">
                  <c:v>24.78</c:v>
                </c:pt>
                <c:pt idx="13">
                  <c:v>25.48</c:v>
                </c:pt>
                <c:pt idx="14">
                  <c:v>25.9</c:v>
                </c:pt>
                <c:pt idx="15">
                  <c:v>25.9</c:v>
                </c:pt>
                <c:pt idx="16">
                  <c:v>25.9</c:v>
                </c:pt>
                <c:pt idx="17">
                  <c:v>25.72</c:v>
                </c:pt>
                <c:pt idx="18">
                  <c:v>25.7</c:v>
                </c:pt>
                <c:pt idx="19">
                  <c:v>25.6</c:v>
                </c:pt>
                <c:pt idx="20">
                  <c:v>24.9</c:v>
                </c:pt>
                <c:pt idx="21">
                  <c:v>24.94</c:v>
                </c:pt>
                <c:pt idx="22">
                  <c:v>25.5</c:v>
                </c:pt>
                <c:pt idx="23">
                  <c:v>25.48</c:v>
                </c:pt>
                <c:pt idx="24">
                  <c:v>25.98</c:v>
                </c:pt>
                <c:pt idx="25">
                  <c:v>25.46</c:v>
                </c:pt>
                <c:pt idx="26">
                  <c:v>25.38</c:v>
                </c:pt>
                <c:pt idx="27">
                  <c:v>24.8</c:v>
                </c:pt>
                <c:pt idx="28">
                  <c:v>24.88</c:v>
                </c:pt>
                <c:pt idx="29">
                  <c:v>24.84</c:v>
                </c:pt>
                <c:pt idx="30">
                  <c:v>24</c:v>
                </c:pt>
                <c:pt idx="31">
                  <c:v>23.64</c:v>
                </c:pt>
                <c:pt idx="32">
                  <c:v>23.48</c:v>
                </c:pt>
                <c:pt idx="33">
                  <c:v>23.48</c:v>
                </c:pt>
                <c:pt idx="34">
                  <c:v>23.42</c:v>
                </c:pt>
                <c:pt idx="35">
                  <c:v>23.42</c:v>
                </c:pt>
                <c:pt idx="36">
                  <c:v>23.42</c:v>
                </c:pt>
                <c:pt idx="37">
                  <c:v>23.56</c:v>
                </c:pt>
                <c:pt idx="38">
                  <c:v>23.58</c:v>
                </c:pt>
                <c:pt idx="39">
                  <c:v>23.4</c:v>
                </c:pt>
                <c:pt idx="40">
                  <c:v>23.28</c:v>
                </c:pt>
                <c:pt idx="41">
                  <c:v>23.28</c:v>
                </c:pt>
                <c:pt idx="42">
                  <c:v>23.26</c:v>
                </c:pt>
                <c:pt idx="43">
                  <c:v>23.4</c:v>
                </c:pt>
                <c:pt idx="44">
                  <c:v>23.24</c:v>
                </c:pt>
                <c:pt idx="45">
                  <c:v>23.26</c:v>
                </c:pt>
                <c:pt idx="46">
                  <c:v>23.3</c:v>
                </c:pt>
                <c:pt idx="47">
                  <c:v>23.3</c:v>
                </c:pt>
                <c:pt idx="48">
                  <c:v>23.26</c:v>
                </c:pt>
                <c:pt idx="49">
                  <c:v>23.32</c:v>
                </c:pt>
                <c:pt idx="50">
                  <c:v>23.4</c:v>
                </c:pt>
                <c:pt idx="51">
                  <c:v>23.42</c:v>
                </c:pt>
                <c:pt idx="52">
                  <c:v>23.82</c:v>
                </c:pt>
                <c:pt idx="53">
                  <c:v>23.9</c:v>
                </c:pt>
                <c:pt idx="54">
                  <c:v>23.86</c:v>
                </c:pt>
                <c:pt idx="55">
                  <c:v>24.06</c:v>
                </c:pt>
                <c:pt idx="56">
                  <c:v>24.14</c:v>
                </c:pt>
                <c:pt idx="57">
                  <c:v>24.14</c:v>
                </c:pt>
                <c:pt idx="58">
                  <c:v>24.6</c:v>
                </c:pt>
                <c:pt idx="59">
                  <c:v>24.6</c:v>
                </c:pt>
                <c:pt idx="60">
                  <c:v>24.6</c:v>
                </c:pt>
                <c:pt idx="61">
                  <c:v>24.6</c:v>
                </c:pt>
                <c:pt idx="62">
                  <c:v>24.6</c:v>
                </c:pt>
                <c:pt idx="63">
                  <c:v>24.64</c:v>
                </c:pt>
                <c:pt idx="64">
                  <c:v>24.5</c:v>
                </c:pt>
                <c:pt idx="65">
                  <c:v>24.5</c:v>
                </c:pt>
                <c:pt idx="66">
                  <c:v>24.32</c:v>
                </c:pt>
                <c:pt idx="67">
                  <c:v>24.3</c:v>
                </c:pt>
                <c:pt idx="68">
                  <c:v>24.32</c:v>
                </c:pt>
                <c:pt idx="69">
                  <c:v>24.32</c:v>
                </c:pt>
                <c:pt idx="70">
                  <c:v>24.2</c:v>
                </c:pt>
                <c:pt idx="71">
                  <c:v>23.8</c:v>
                </c:pt>
                <c:pt idx="72">
                  <c:v>24.12</c:v>
                </c:pt>
                <c:pt idx="73">
                  <c:v>24</c:v>
                </c:pt>
                <c:pt idx="74">
                  <c:v>23.98</c:v>
                </c:pt>
                <c:pt idx="75">
                  <c:v>23.82</c:v>
                </c:pt>
                <c:pt idx="76">
                  <c:v>23.82</c:v>
                </c:pt>
                <c:pt idx="77">
                  <c:v>23.7</c:v>
                </c:pt>
                <c:pt idx="78">
                  <c:v>23.64</c:v>
                </c:pt>
                <c:pt idx="79">
                  <c:v>23.74</c:v>
                </c:pt>
                <c:pt idx="80">
                  <c:v>23.72</c:v>
                </c:pt>
                <c:pt idx="81">
                  <c:v>23.76</c:v>
                </c:pt>
                <c:pt idx="82">
                  <c:v>23.7</c:v>
                </c:pt>
                <c:pt idx="83">
                  <c:v>23.68</c:v>
                </c:pt>
                <c:pt idx="84">
                  <c:v>23.64</c:v>
                </c:pt>
                <c:pt idx="85">
                  <c:v>23.5</c:v>
                </c:pt>
                <c:pt idx="86">
                  <c:v>23.46</c:v>
                </c:pt>
                <c:pt idx="87">
                  <c:v>23.2</c:v>
                </c:pt>
                <c:pt idx="88">
                  <c:v>22.9</c:v>
                </c:pt>
                <c:pt idx="89">
                  <c:v>22.26</c:v>
                </c:pt>
                <c:pt idx="90">
                  <c:v>22.16</c:v>
                </c:pt>
                <c:pt idx="91">
                  <c:v>22.1</c:v>
                </c:pt>
                <c:pt idx="92">
                  <c:v>22.04</c:v>
                </c:pt>
                <c:pt idx="93">
                  <c:v>22.08</c:v>
                </c:pt>
                <c:pt idx="94">
                  <c:v>22</c:v>
                </c:pt>
                <c:pt idx="95">
                  <c:v>22.16</c:v>
                </c:pt>
                <c:pt idx="96">
                  <c:v>22.02</c:v>
                </c:pt>
                <c:pt idx="97">
                  <c:v>22.08</c:v>
                </c:pt>
                <c:pt idx="98">
                  <c:v>21.98</c:v>
                </c:pt>
                <c:pt idx="99">
                  <c:v>22.1</c:v>
                </c:pt>
                <c:pt idx="100">
                  <c:v>22.36</c:v>
                </c:pt>
                <c:pt idx="101">
                  <c:v>22.24</c:v>
                </c:pt>
                <c:pt idx="102">
                  <c:v>21.86</c:v>
                </c:pt>
                <c:pt idx="103">
                  <c:v>22.22</c:v>
                </c:pt>
                <c:pt idx="104">
                  <c:v>22.54</c:v>
                </c:pt>
                <c:pt idx="105">
                  <c:v>22.84</c:v>
                </c:pt>
                <c:pt idx="106">
                  <c:v>22.72</c:v>
                </c:pt>
                <c:pt idx="107">
                  <c:v>22.8</c:v>
                </c:pt>
                <c:pt idx="108">
                  <c:v>22.82</c:v>
                </c:pt>
                <c:pt idx="109">
                  <c:v>22.86</c:v>
                </c:pt>
                <c:pt idx="110">
                  <c:v>22.86</c:v>
                </c:pt>
                <c:pt idx="111">
                  <c:v>22.88</c:v>
                </c:pt>
                <c:pt idx="112">
                  <c:v>22.86</c:v>
                </c:pt>
                <c:pt idx="113">
                  <c:v>22.96</c:v>
                </c:pt>
                <c:pt idx="114">
                  <c:v>23</c:v>
                </c:pt>
                <c:pt idx="115">
                  <c:v>23.02</c:v>
                </c:pt>
                <c:pt idx="116">
                  <c:v>23.06</c:v>
                </c:pt>
                <c:pt idx="117">
                  <c:v>23.1</c:v>
                </c:pt>
                <c:pt idx="118">
                  <c:v>23.04</c:v>
                </c:pt>
                <c:pt idx="119">
                  <c:v>23.04</c:v>
                </c:pt>
                <c:pt idx="120">
                  <c:v>23</c:v>
                </c:pt>
                <c:pt idx="121">
                  <c:v>22.94</c:v>
                </c:pt>
                <c:pt idx="122">
                  <c:v>23.04</c:v>
                </c:pt>
                <c:pt idx="123">
                  <c:v>23.2</c:v>
                </c:pt>
                <c:pt idx="124">
                  <c:v>23.9</c:v>
                </c:pt>
                <c:pt idx="125">
                  <c:v>23.9</c:v>
                </c:pt>
                <c:pt idx="126">
                  <c:v>24</c:v>
                </c:pt>
                <c:pt idx="127">
                  <c:v>23.9</c:v>
                </c:pt>
                <c:pt idx="128">
                  <c:v>24.12</c:v>
                </c:pt>
                <c:pt idx="129">
                  <c:v>24.3</c:v>
                </c:pt>
                <c:pt idx="130">
                  <c:v>24.16</c:v>
                </c:pt>
                <c:pt idx="131">
                  <c:v>23.84</c:v>
                </c:pt>
                <c:pt idx="132">
                  <c:v>23.94</c:v>
                </c:pt>
                <c:pt idx="133">
                  <c:v>23.86</c:v>
                </c:pt>
                <c:pt idx="134">
                  <c:v>23.8</c:v>
                </c:pt>
                <c:pt idx="135">
                  <c:v>23.76</c:v>
                </c:pt>
                <c:pt idx="136">
                  <c:v>23.86</c:v>
                </c:pt>
                <c:pt idx="137">
                  <c:v>23.98</c:v>
                </c:pt>
                <c:pt idx="138">
                  <c:v>23.7</c:v>
                </c:pt>
                <c:pt idx="139">
                  <c:v>24.16</c:v>
                </c:pt>
                <c:pt idx="140">
                  <c:v>23.5</c:v>
                </c:pt>
                <c:pt idx="141">
                  <c:v>23.36</c:v>
                </c:pt>
                <c:pt idx="142">
                  <c:v>23.36</c:v>
                </c:pt>
                <c:pt idx="143">
                  <c:v>23.76</c:v>
                </c:pt>
                <c:pt idx="144">
                  <c:v>23.82</c:v>
                </c:pt>
                <c:pt idx="145">
                  <c:v>23.78</c:v>
                </c:pt>
                <c:pt idx="146">
                  <c:v>23.78</c:v>
                </c:pt>
                <c:pt idx="147">
                  <c:v>23.7</c:v>
                </c:pt>
                <c:pt idx="148">
                  <c:v>23.56</c:v>
                </c:pt>
                <c:pt idx="149">
                  <c:v>23.54</c:v>
                </c:pt>
                <c:pt idx="150">
                  <c:v>23.74</c:v>
                </c:pt>
                <c:pt idx="151">
                  <c:v>23.74</c:v>
                </c:pt>
                <c:pt idx="152">
                  <c:v>23.98</c:v>
                </c:pt>
                <c:pt idx="153">
                  <c:v>23.76</c:v>
                </c:pt>
                <c:pt idx="154">
                  <c:v>23.7</c:v>
                </c:pt>
                <c:pt idx="155">
                  <c:v>23.74</c:v>
                </c:pt>
                <c:pt idx="156">
                  <c:v>23.6</c:v>
                </c:pt>
                <c:pt idx="157">
                  <c:v>23.6</c:v>
                </c:pt>
                <c:pt idx="158">
                  <c:v>23.52</c:v>
                </c:pt>
                <c:pt idx="159">
                  <c:v>23.52</c:v>
                </c:pt>
                <c:pt idx="160">
                  <c:v>23.58</c:v>
                </c:pt>
                <c:pt idx="161">
                  <c:v>23.56</c:v>
                </c:pt>
                <c:pt idx="162">
                  <c:v>23.24</c:v>
                </c:pt>
                <c:pt idx="163">
                  <c:v>23.24</c:v>
                </c:pt>
                <c:pt idx="164">
                  <c:v>23.4</c:v>
                </c:pt>
                <c:pt idx="165">
                  <c:v>23.46</c:v>
                </c:pt>
                <c:pt idx="166">
                  <c:v>22.94</c:v>
                </c:pt>
                <c:pt idx="167">
                  <c:v>22.3</c:v>
                </c:pt>
                <c:pt idx="168">
                  <c:v>22.3</c:v>
                </c:pt>
                <c:pt idx="169">
                  <c:v>22.28</c:v>
                </c:pt>
                <c:pt idx="170">
                  <c:v>22.04</c:v>
                </c:pt>
                <c:pt idx="171">
                  <c:v>22.02</c:v>
                </c:pt>
                <c:pt idx="172">
                  <c:v>22.1</c:v>
                </c:pt>
                <c:pt idx="173">
                  <c:v>22.36</c:v>
                </c:pt>
                <c:pt idx="174">
                  <c:v>22.24</c:v>
                </c:pt>
                <c:pt idx="175">
                  <c:v>22.24</c:v>
                </c:pt>
                <c:pt idx="176">
                  <c:v>22.16</c:v>
                </c:pt>
                <c:pt idx="177">
                  <c:v>22.06</c:v>
                </c:pt>
                <c:pt idx="178">
                  <c:v>22.06</c:v>
                </c:pt>
                <c:pt idx="179">
                  <c:v>22.2</c:v>
                </c:pt>
                <c:pt idx="180">
                  <c:v>22.06</c:v>
                </c:pt>
                <c:pt idx="181">
                  <c:v>22.06</c:v>
                </c:pt>
                <c:pt idx="182">
                  <c:v>22.06</c:v>
                </c:pt>
                <c:pt idx="183">
                  <c:v>21.96</c:v>
                </c:pt>
                <c:pt idx="184">
                  <c:v>22.04</c:v>
                </c:pt>
                <c:pt idx="185">
                  <c:v>20.9</c:v>
                </c:pt>
                <c:pt idx="186">
                  <c:v>21.52</c:v>
                </c:pt>
                <c:pt idx="187">
                  <c:v>21.42</c:v>
                </c:pt>
                <c:pt idx="188">
                  <c:v>21.48</c:v>
                </c:pt>
                <c:pt idx="189">
                  <c:v>21.36</c:v>
                </c:pt>
                <c:pt idx="190">
                  <c:v>21.36</c:v>
                </c:pt>
                <c:pt idx="191">
                  <c:v>21.32</c:v>
                </c:pt>
                <c:pt idx="192">
                  <c:v>21.4</c:v>
                </c:pt>
                <c:pt idx="193">
                  <c:v>21.4</c:v>
                </c:pt>
                <c:pt idx="194">
                  <c:v>21.34</c:v>
                </c:pt>
                <c:pt idx="195">
                  <c:v>21.38</c:v>
                </c:pt>
                <c:pt idx="196">
                  <c:v>21.42</c:v>
                </c:pt>
                <c:pt idx="197">
                  <c:v>21.42</c:v>
                </c:pt>
                <c:pt idx="198">
                  <c:v>21.32</c:v>
                </c:pt>
                <c:pt idx="199">
                  <c:v>21.3</c:v>
                </c:pt>
                <c:pt idx="200">
                  <c:v>21.4</c:v>
                </c:pt>
                <c:pt idx="201">
                  <c:v>21.4</c:v>
                </c:pt>
                <c:pt idx="202">
                  <c:v>21.38</c:v>
                </c:pt>
                <c:pt idx="203">
                  <c:v>21.38</c:v>
                </c:pt>
                <c:pt idx="204">
                  <c:v>21.42</c:v>
                </c:pt>
                <c:pt idx="205">
                  <c:v>21.38</c:v>
                </c:pt>
                <c:pt idx="206">
                  <c:v>21.2</c:v>
                </c:pt>
                <c:pt idx="207">
                  <c:v>21</c:v>
                </c:pt>
                <c:pt idx="208">
                  <c:v>21</c:v>
                </c:pt>
                <c:pt idx="209">
                  <c:v>20.98</c:v>
                </c:pt>
                <c:pt idx="210">
                  <c:v>21</c:v>
                </c:pt>
                <c:pt idx="211">
                  <c:v>20.98</c:v>
                </c:pt>
                <c:pt idx="212">
                  <c:v>20.72</c:v>
                </c:pt>
                <c:pt idx="213">
                  <c:v>20.8</c:v>
                </c:pt>
                <c:pt idx="214">
                  <c:v>20.74</c:v>
                </c:pt>
                <c:pt idx="215">
                  <c:v>20.6</c:v>
                </c:pt>
                <c:pt idx="216">
                  <c:v>20.58</c:v>
                </c:pt>
                <c:pt idx="217">
                  <c:v>20.56</c:v>
                </c:pt>
                <c:pt idx="218">
                  <c:v>20.58</c:v>
                </c:pt>
                <c:pt idx="219">
                  <c:v>20.64</c:v>
                </c:pt>
                <c:pt idx="220">
                  <c:v>20.68</c:v>
                </c:pt>
                <c:pt idx="221">
                  <c:v>20.68</c:v>
                </c:pt>
                <c:pt idx="222">
                  <c:v>20.72</c:v>
                </c:pt>
                <c:pt idx="223">
                  <c:v>20.72</c:v>
                </c:pt>
                <c:pt idx="224">
                  <c:v>20.64</c:v>
                </c:pt>
                <c:pt idx="225">
                  <c:v>20.68</c:v>
                </c:pt>
                <c:pt idx="226">
                  <c:v>20.7</c:v>
                </c:pt>
                <c:pt idx="227">
                  <c:v>20.7</c:v>
                </c:pt>
                <c:pt idx="228">
                  <c:v>20.7</c:v>
                </c:pt>
                <c:pt idx="229">
                  <c:v>20.74</c:v>
                </c:pt>
                <c:pt idx="230">
                  <c:v>20.86</c:v>
                </c:pt>
                <c:pt idx="231">
                  <c:v>21.1</c:v>
                </c:pt>
                <c:pt idx="232">
                  <c:v>21.38</c:v>
                </c:pt>
                <c:pt idx="233">
                  <c:v>21.58</c:v>
                </c:pt>
                <c:pt idx="234">
                  <c:v>21.32</c:v>
                </c:pt>
                <c:pt idx="235">
                  <c:v>21.46</c:v>
                </c:pt>
                <c:pt idx="236">
                  <c:v>21.58</c:v>
                </c:pt>
                <c:pt idx="237">
                  <c:v>21.78</c:v>
                </c:pt>
                <c:pt idx="238">
                  <c:v>21.8</c:v>
                </c:pt>
                <c:pt idx="239">
                  <c:v>21.52</c:v>
                </c:pt>
                <c:pt idx="240">
                  <c:v>22</c:v>
                </c:pt>
                <c:pt idx="241">
                  <c:v>22.08</c:v>
                </c:pt>
                <c:pt idx="242">
                  <c:v>22.1</c:v>
                </c:pt>
                <c:pt idx="243">
                  <c:v>21.94</c:v>
                </c:pt>
                <c:pt idx="244">
                  <c:v>24</c:v>
                </c:pt>
                <c:pt idx="245">
                  <c:v>22.68</c:v>
                </c:pt>
                <c:pt idx="246">
                  <c:v>22.8</c:v>
                </c:pt>
                <c:pt idx="247">
                  <c:v>22.82</c:v>
                </c:pt>
                <c:pt idx="248">
                  <c:v>22.94</c:v>
                </c:pt>
                <c:pt idx="249">
                  <c:v>22.62</c:v>
                </c:pt>
                <c:pt idx="250">
                  <c:v>22.54</c:v>
                </c:pt>
                <c:pt idx="251">
                  <c:v>22.5</c:v>
                </c:pt>
                <c:pt idx="252">
                  <c:v>22.48</c:v>
                </c:pt>
                <c:pt idx="253">
                  <c:v>22.46</c:v>
                </c:pt>
                <c:pt idx="254">
                  <c:v>22.04</c:v>
                </c:pt>
                <c:pt idx="255">
                  <c:v>21.9</c:v>
                </c:pt>
                <c:pt idx="256">
                  <c:v>21.86</c:v>
                </c:pt>
                <c:pt idx="257">
                  <c:v>21.9</c:v>
                </c:pt>
                <c:pt idx="258">
                  <c:v>21.88</c:v>
                </c:pt>
                <c:pt idx="259">
                  <c:v>21.7</c:v>
                </c:pt>
                <c:pt idx="260">
                  <c:v>21.8</c:v>
                </c:pt>
                <c:pt idx="261">
                  <c:v>21.86</c:v>
                </c:pt>
                <c:pt idx="262">
                  <c:v>22.06</c:v>
                </c:pt>
                <c:pt idx="263">
                  <c:v>21.74</c:v>
                </c:pt>
                <c:pt idx="264">
                  <c:v>21.7</c:v>
                </c:pt>
                <c:pt idx="265">
                  <c:v>21.66</c:v>
                </c:pt>
                <c:pt idx="266">
                  <c:v>21.58</c:v>
                </c:pt>
                <c:pt idx="267">
                  <c:v>20.98</c:v>
                </c:pt>
                <c:pt idx="268">
                  <c:v>21.12</c:v>
                </c:pt>
                <c:pt idx="269">
                  <c:v>21.3</c:v>
                </c:pt>
                <c:pt idx="270">
                  <c:v>21.68</c:v>
                </c:pt>
                <c:pt idx="271">
                  <c:v>21.7</c:v>
                </c:pt>
                <c:pt idx="272">
                  <c:v>21.5</c:v>
                </c:pt>
                <c:pt idx="273">
                  <c:v>21.28</c:v>
                </c:pt>
                <c:pt idx="274">
                  <c:v>21.2</c:v>
                </c:pt>
                <c:pt idx="275">
                  <c:v>21.32</c:v>
                </c:pt>
                <c:pt idx="276">
                  <c:v>20.6</c:v>
                </c:pt>
                <c:pt idx="277">
                  <c:v>20.6</c:v>
                </c:pt>
                <c:pt idx="278">
                  <c:v>20.84</c:v>
                </c:pt>
                <c:pt idx="279">
                  <c:v>20.84</c:v>
                </c:pt>
                <c:pt idx="280">
                  <c:v>20.66</c:v>
                </c:pt>
                <c:pt idx="281">
                  <c:v>20.74</c:v>
                </c:pt>
                <c:pt idx="282">
                  <c:v>20.8</c:v>
                </c:pt>
                <c:pt idx="283">
                  <c:v>20.64</c:v>
                </c:pt>
                <c:pt idx="284">
                  <c:v>20.52</c:v>
                </c:pt>
                <c:pt idx="285">
                  <c:v>20.7</c:v>
                </c:pt>
                <c:pt idx="286">
                  <c:v>20.62</c:v>
                </c:pt>
                <c:pt idx="287">
                  <c:v>20.6</c:v>
                </c:pt>
                <c:pt idx="288">
                  <c:v>20.5</c:v>
                </c:pt>
                <c:pt idx="289">
                  <c:v>20.58</c:v>
                </c:pt>
                <c:pt idx="290">
                  <c:v>20.5</c:v>
                </c:pt>
                <c:pt idx="291">
                  <c:v>20.6</c:v>
                </c:pt>
                <c:pt idx="292">
                  <c:v>20.260000000000002</c:v>
                </c:pt>
                <c:pt idx="293">
                  <c:v>20.260000000000002</c:v>
                </c:pt>
                <c:pt idx="294">
                  <c:v>20.54</c:v>
                </c:pt>
                <c:pt idx="295">
                  <c:v>20.54</c:v>
                </c:pt>
                <c:pt idx="296">
                  <c:v>20.54</c:v>
                </c:pt>
                <c:pt idx="297">
                  <c:v>20.6</c:v>
                </c:pt>
                <c:pt idx="298">
                  <c:v>20.6</c:v>
                </c:pt>
                <c:pt idx="299">
                  <c:v>20.7</c:v>
                </c:pt>
                <c:pt idx="300">
                  <c:v>20.7</c:v>
                </c:pt>
                <c:pt idx="301">
                  <c:v>20.74</c:v>
                </c:pt>
                <c:pt idx="302">
                  <c:v>20.92</c:v>
                </c:pt>
                <c:pt idx="303">
                  <c:v>21</c:v>
                </c:pt>
                <c:pt idx="304">
                  <c:v>21.18</c:v>
                </c:pt>
                <c:pt idx="305">
                  <c:v>21.24</c:v>
                </c:pt>
                <c:pt idx="306">
                  <c:v>21.2</c:v>
                </c:pt>
                <c:pt idx="307">
                  <c:v>21.2</c:v>
                </c:pt>
                <c:pt idx="308">
                  <c:v>21.1</c:v>
                </c:pt>
                <c:pt idx="309">
                  <c:v>21.3</c:v>
                </c:pt>
                <c:pt idx="310">
                  <c:v>21.58</c:v>
                </c:pt>
                <c:pt idx="311">
                  <c:v>21.72</c:v>
                </c:pt>
                <c:pt idx="312">
                  <c:v>21.7</c:v>
                </c:pt>
                <c:pt idx="313">
                  <c:v>21.64</c:v>
                </c:pt>
                <c:pt idx="314">
                  <c:v>21.7</c:v>
                </c:pt>
                <c:pt idx="315">
                  <c:v>21.68</c:v>
                </c:pt>
                <c:pt idx="316">
                  <c:v>21.66</c:v>
                </c:pt>
                <c:pt idx="317">
                  <c:v>21.66</c:v>
                </c:pt>
                <c:pt idx="318">
                  <c:v>21.64</c:v>
                </c:pt>
                <c:pt idx="319">
                  <c:v>21.3</c:v>
                </c:pt>
                <c:pt idx="320">
                  <c:v>21.7</c:v>
                </c:pt>
                <c:pt idx="321">
                  <c:v>21.64</c:v>
                </c:pt>
                <c:pt idx="322">
                  <c:v>21.38</c:v>
                </c:pt>
                <c:pt idx="323">
                  <c:v>21.14</c:v>
                </c:pt>
                <c:pt idx="324">
                  <c:v>21.56</c:v>
                </c:pt>
                <c:pt idx="325">
                  <c:v>21.58</c:v>
                </c:pt>
                <c:pt idx="326">
                  <c:v>20.94</c:v>
                </c:pt>
                <c:pt idx="327">
                  <c:v>21.54</c:v>
                </c:pt>
                <c:pt idx="328">
                  <c:v>21.64</c:v>
                </c:pt>
                <c:pt idx="329">
                  <c:v>21.64</c:v>
                </c:pt>
                <c:pt idx="330">
                  <c:v>21.68</c:v>
                </c:pt>
                <c:pt idx="331">
                  <c:v>21.7</c:v>
                </c:pt>
                <c:pt idx="332">
                  <c:v>21.78</c:v>
                </c:pt>
                <c:pt idx="333">
                  <c:v>21.88</c:v>
                </c:pt>
                <c:pt idx="334">
                  <c:v>21.94</c:v>
                </c:pt>
                <c:pt idx="335">
                  <c:v>21.58</c:v>
                </c:pt>
                <c:pt idx="336">
                  <c:v>21.7</c:v>
                </c:pt>
                <c:pt idx="337">
                  <c:v>21.72</c:v>
                </c:pt>
                <c:pt idx="338">
                  <c:v>21.74</c:v>
                </c:pt>
                <c:pt idx="339">
                  <c:v>21.7</c:v>
                </c:pt>
                <c:pt idx="340">
                  <c:v>21.5</c:v>
                </c:pt>
                <c:pt idx="341">
                  <c:v>21.4</c:v>
                </c:pt>
                <c:pt idx="342">
                  <c:v>21.6</c:v>
                </c:pt>
                <c:pt idx="343">
                  <c:v>21.6</c:v>
                </c:pt>
                <c:pt idx="344">
                  <c:v>21.4</c:v>
                </c:pt>
                <c:pt idx="345">
                  <c:v>21.18</c:v>
                </c:pt>
                <c:pt idx="346">
                  <c:v>21.2</c:v>
                </c:pt>
                <c:pt idx="347">
                  <c:v>21.62</c:v>
                </c:pt>
                <c:pt idx="348">
                  <c:v>21.48</c:v>
                </c:pt>
                <c:pt idx="349">
                  <c:v>21.5</c:v>
                </c:pt>
                <c:pt idx="350">
                  <c:v>21.44</c:v>
                </c:pt>
                <c:pt idx="351">
                  <c:v>21.74</c:v>
                </c:pt>
                <c:pt idx="352">
                  <c:v>21.7</c:v>
                </c:pt>
                <c:pt idx="353">
                  <c:v>21.68</c:v>
                </c:pt>
                <c:pt idx="354">
                  <c:v>21.22</c:v>
                </c:pt>
                <c:pt idx="355">
                  <c:v>21.28</c:v>
                </c:pt>
                <c:pt idx="356">
                  <c:v>21.5</c:v>
                </c:pt>
                <c:pt idx="357">
                  <c:v>21.5</c:v>
                </c:pt>
                <c:pt idx="358">
                  <c:v>21.6</c:v>
                </c:pt>
                <c:pt idx="359">
                  <c:v>21.5</c:v>
                </c:pt>
                <c:pt idx="360">
                  <c:v>21.3</c:v>
                </c:pt>
                <c:pt idx="361">
                  <c:v>21.18</c:v>
                </c:pt>
                <c:pt idx="362">
                  <c:v>21.1</c:v>
                </c:pt>
                <c:pt idx="363">
                  <c:v>21.1</c:v>
                </c:pt>
                <c:pt idx="364">
                  <c:v>21.18</c:v>
                </c:pt>
                <c:pt idx="365">
                  <c:v>21.72</c:v>
                </c:pt>
                <c:pt idx="366">
                  <c:v>21.7</c:v>
                </c:pt>
                <c:pt idx="367">
                  <c:v>21.6</c:v>
                </c:pt>
                <c:pt idx="368">
                  <c:v>21.46</c:v>
                </c:pt>
                <c:pt idx="369">
                  <c:v>21.64</c:v>
                </c:pt>
                <c:pt idx="370">
                  <c:v>21.7</c:v>
                </c:pt>
                <c:pt idx="371">
                  <c:v>21.56</c:v>
                </c:pt>
                <c:pt idx="372">
                  <c:v>21.46</c:v>
                </c:pt>
                <c:pt idx="373">
                  <c:v>21.5</c:v>
                </c:pt>
                <c:pt idx="374">
                  <c:v>21.7</c:v>
                </c:pt>
                <c:pt idx="375">
                  <c:v>21.86</c:v>
                </c:pt>
                <c:pt idx="376">
                  <c:v>21.7</c:v>
                </c:pt>
                <c:pt idx="377">
                  <c:v>21.5</c:v>
                </c:pt>
                <c:pt idx="378">
                  <c:v>21.4</c:v>
                </c:pt>
                <c:pt idx="379">
                  <c:v>21.28</c:v>
                </c:pt>
                <c:pt idx="380">
                  <c:v>21.4</c:v>
                </c:pt>
                <c:pt idx="381">
                  <c:v>21.28</c:v>
                </c:pt>
                <c:pt idx="382">
                  <c:v>21.5</c:v>
                </c:pt>
                <c:pt idx="383">
                  <c:v>21.5</c:v>
                </c:pt>
                <c:pt idx="384">
                  <c:v>21.42</c:v>
                </c:pt>
                <c:pt idx="385">
                  <c:v>21.38</c:v>
                </c:pt>
                <c:pt idx="386">
                  <c:v>21.2</c:v>
                </c:pt>
                <c:pt idx="387">
                  <c:v>21.2</c:v>
                </c:pt>
                <c:pt idx="388">
                  <c:v>21.2</c:v>
                </c:pt>
                <c:pt idx="389">
                  <c:v>21.2</c:v>
                </c:pt>
                <c:pt idx="390">
                  <c:v>21.38</c:v>
                </c:pt>
                <c:pt idx="391">
                  <c:v>21.26</c:v>
                </c:pt>
                <c:pt idx="392">
                  <c:v>21.34</c:v>
                </c:pt>
                <c:pt idx="393">
                  <c:v>21.32</c:v>
                </c:pt>
                <c:pt idx="394">
                  <c:v>21.08</c:v>
                </c:pt>
                <c:pt idx="395">
                  <c:v>21.14</c:v>
                </c:pt>
                <c:pt idx="396">
                  <c:v>21.22</c:v>
                </c:pt>
                <c:pt idx="397">
                  <c:v>21.18</c:v>
                </c:pt>
                <c:pt idx="398">
                  <c:v>21.2</c:v>
                </c:pt>
                <c:pt idx="399">
                  <c:v>21.34</c:v>
                </c:pt>
                <c:pt idx="400">
                  <c:v>21.24</c:v>
                </c:pt>
                <c:pt idx="401">
                  <c:v>21.24</c:v>
                </c:pt>
                <c:pt idx="402">
                  <c:v>21.2</c:v>
                </c:pt>
                <c:pt idx="403">
                  <c:v>21.2</c:v>
                </c:pt>
                <c:pt idx="404">
                  <c:v>21.28</c:v>
                </c:pt>
                <c:pt idx="405">
                  <c:v>21.2</c:v>
                </c:pt>
                <c:pt idx="406">
                  <c:v>21.2</c:v>
                </c:pt>
                <c:pt idx="407">
                  <c:v>21.38</c:v>
                </c:pt>
                <c:pt idx="408">
                  <c:v>21.52</c:v>
                </c:pt>
                <c:pt idx="409">
                  <c:v>21.5</c:v>
                </c:pt>
                <c:pt idx="410">
                  <c:v>21.4</c:v>
                </c:pt>
                <c:pt idx="411">
                  <c:v>21.4</c:v>
                </c:pt>
                <c:pt idx="412">
                  <c:v>21.44</c:v>
                </c:pt>
                <c:pt idx="413">
                  <c:v>21.5</c:v>
                </c:pt>
                <c:pt idx="414">
                  <c:v>21.9</c:v>
                </c:pt>
                <c:pt idx="415">
                  <c:v>22.3</c:v>
                </c:pt>
                <c:pt idx="416">
                  <c:v>22</c:v>
                </c:pt>
                <c:pt idx="417">
                  <c:v>22.1</c:v>
                </c:pt>
                <c:pt idx="418">
                  <c:v>22.02</c:v>
                </c:pt>
                <c:pt idx="419">
                  <c:v>22.38</c:v>
                </c:pt>
                <c:pt idx="420">
                  <c:v>22.2</c:v>
                </c:pt>
                <c:pt idx="421">
                  <c:v>22.52</c:v>
                </c:pt>
                <c:pt idx="422">
                  <c:v>22.32</c:v>
                </c:pt>
                <c:pt idx="423">
                  <c:v>22.44</c:v>
                </c:pt>
                <c:pt idx="424">
                  <c:v>22.78</c:v>
                </c:pt>
                <c:pt idx="425">
                  <c:v>22.68</c:v>
                </c:pt>
                <c:pt idx="426">
                  <c:v>22.8</c:v>
                </c:pt>
                <c:pt idx="427">
                  <c:v>22.66</c:v>
                </c:pt>
                <c:pt idx="428">
                  <c:v>22.6</c:v>
                </c:pt>
                <c:pt idx="429">
                  <c:v>22.6</c:v>
                </c:pt>
                <c:pt idx="430">
                  <c:v>22.9</c:v>
                </c:pt>
                <c:pt idx="431">
                  <c:v>22.7</c:v>
                </c:pt>
                <c:pt idx="432">
                  <c:v>22.7</c:v>
                </c:pt>
                <c:pt idx="433">
                  <c:v>22.9</c:v>
                </c:pt>
                <c:pt idx="434">
                  <c:v>22.66</c:v>
                </c:pt>
                <c:pt idx="435">
                  <c:v>22.64</c:v>
                </c:pt>
                <c:pt idx="436">
                  <c:v>22.7</c:v>
                </c:pt>
                <c:pt idx="437">
                  <c:v>22.88</c:v>
                </c:pt>
                <c:pt idx="438">
                  <c:v>22.8</c:v>
                </c:pt>
                <c:pt idx="439">
                  <c:v>22.9</c:v>
                </c:pt>
                <c:pt idx="440">
                  <c:v>22.9</c:v>
                </c:pt>
                <c:pt idx="441">
                  <c:v>22.9</c:v>
                </c:pt>
                <c:pt idx="442">
                  <c:v>22.92</c:v>
                </c:pt>
                <c:pt idx="443">
                  <c:v>23</c:v>
                </c:pt>
                <c:pt idx="444">
                  <c:v>23.08</c:v>
                </c:pt>
                <c:pt idx="445">
                  <c:v>23.14</c:v>
                </c:pt>
                <c:pt idx="446">
                  <c:v>23.12</c:v>
                </c:pt>
                <c:pt idx="447">
                  <c:v>23.12</c:v>
                </c:pt>
                <c:pt idx="448">
                  <c:v>23.2</c:v>
                </c:pt>
                <c:pt idx="449">
                  <c:v>23.2</c:v>
                </c:pt>
                <c:pt idx="450">
                  <c:v>23.1</c:v>
                </c:pt>
                <c:pt idx="451">
                  <c:v>23.2</c:v>
                </c:pt>
                <c:pt idx="452">
                  <c:v>23.2</c:v>
                </c:pt>
                <c:pt idx="453">
                  <c:v>23.24</c:v>
                </c:pt>
                <c:pt idx="454">
                  <c:v>23.4</c:v>
                </c:pt>
                <c:pt idx="455">
                  <c:v>23.38</c:v>
                </c:pt>
                <c:pt idx="456">
                  <c:v>23.38</c:v>
                </c:pt>
                <c:pt idx="457">
                  <c:v>23.22</c:v>
                </c:pt>
                <c:pt idx="458">
                  <c:v>23.1</c:v>
                </c:pt>
                <c:pt idx="459">
                  <c:v>23.12</c:v>
                </c:pt>
                <c:pt idx="460">
                  <c:v>23.3</c:v>
                </c:pt>
                <c:pt idx="461">
                  <c:v>23.7</c:v>
                </c:pt>
                <c:pt idx="462">
                  <c:v>24.74</c:v>
                </c:pt>
                <c:pt idx="463">
                  <c:v>24</c:v>
                </c:pt>
                <c:pt idx="464">
                  <c:v>23.88</c:v>
                </c:pt>
                <c:pt idx="465">
                  <c:v>23.68</c:v>
                </c:pt>
                <c:pt idx="466">
                  <c:v>23.8</c:v>
                </c:pt>
                <c:pt idx="467">
                  <c:v>23.82</c:v>
                </c:pt>
                <c:pt idx="468">
                  <c:v>23.94</c:v>
                </c:pt>
                <c:pt idx="469">
                  <c:v>24.5</c:v>
                </c:pt>
                <c:pt idx="470">
                  <c:v>24.6</c:v>
                </c:pt>
                <c:pt idx="471">
                  <c:v>24.3</c:v>
                </c:pt>
                <c:pt idx="472">
                  <c:v>24.3</c:v>
                </c:pt>
                <c:pt idx="473">
                  <c:v>24</c:v>
                </c:pt>
                <c:pt idx="474">
                  <c:v>24.4</c:v>
                </c:pt>
                <c:pt idx="475">
                  <c:v>24.4</c:v>
                </c:pt>
                <c:pt idx="476">
                  <c:v>23.92</c:v>
                </c:pt>
                <c:pt idx="477">
                  <c:v>24.36</c:v>
                </c:pt>
                <c:pt idx="478">
                  <c:v>24.28</c:v>
                </c:pt>
                <c:pt idx="479">
                  <c:v>24.5</c:v>
                </c:pt>
                <c:pt idx="480">
                  <c:v>24.9</c:v>
                </c:pt>
                <c:pt idx="481">
                  <c:v>24.86</c:v>
                </c:pt>
                <c:pt idx="482">
                  <c:v>24.9</c:v>
                </c:pt>
                <c:pt idx="483">
                  <c:v>24.6</c:v>
                </c:pt>
                <c:pt idx="484">
                  <c:v>24.9</c:v>
                </c:pt>
                <c:pt idx="485">
                  <c:v>24.2</c:v>
                </c:pt>
                <c:pt idx="486">
                  <c:v>23.92</c:v>
                </c:pt>
                <c:pt idx="487">
                  <c:v>24.22</c:v>
                </c:pt>
                <c:pt idx="488">
                  <c:v>24.1</c:v>
                </c:pt>
                <c:pt idx="489">
                  <c:v>24.6</c:v>
                </c:pt>
                <c:pt idx="490">
                  <c:v>24.96</c:v>
                </c:pt>
                <c:pt idx="491">
                  <c:v>24.9</c:v>
                </c:pt>
                <c:pt idx="492">
                  <c:v>24.32</c:v>
                </c:pt>
                <c:pt idx="493">
                  <c:v>24.12</c:v>
                </c:pt>
                <c:pt idx="494">
                  <c:v>24.24</c:v>
                </c:pt>
                <c:pt idx="495">
                  <c:v>24</c:v>
                </c:pt>
                <c:pt idx="496">
                  <c:v>24</c:v>
                </c:pt>
                <c:pt idx="497">
                  <c:v>23.9</c:v>
                </c:pt>
                <c:pt idx="498">
                  <c:v>23.9</c:v>
                </c:pt>
                <c:pt idx="499">
                  <c:v>24</c:v>
                </c:pt>
                <c:pt idx="500">
                  <c:v>23.88</c:v>
                </c:pt>
                <c:pt idx="501">
                  <c:v>23.66</c:v>
                </c:pt>
                <c:pt idx="502">
                  <c:v>23.6</c:v>
                </c:pt>
                <c:pt idx="503">
                  <c:v>23.62</c:v>
                </c:pt>
                <c:pt idx="504">
                  <c:v>23.62</c:v>
                </c:pt>
                <c:pt idx="505">
                  <c:v>24.82</c:v>
                </c:pt>
                <c:pt idx="506">
                  <c:v>23.74</c:v>
                </c:pt>
                <c:pt idx="507">
                  <c:v>23.48</c:v>
                </c:pt>
                <c:pt idx="508">
                  <c:v>23.5</c:v>
                </c:pt>
                <c:pt idx="509">
                  <c:v>23.38</c:v>
                </c:pt>
                <c:pt idx="510">
                  <c:v>23.42</c:v>
                </c:pt>
                <c:pt idx="511">
                  <c:v>23.02</c:v>
                </c:pt>
                <c:pt idx="512">
                  <c:v>23.1</c:v>
                </c:pt>
                <c:pt idx="513">
                  <c:v>23.6</c:v>
                </c:pt>
                <c:pt idx="514">
                  <c:v>23.58</c:v>
                </c:pt>
                <c:pt idx="515">
                  <c:v>23.52</c:v>
                </c:pt>
                <c:pt idx="516">
                  <c:v>23.8</c:v>
                </c:pt>
                <c:pt idx="517">
                  <c:v>24.22</c:v>
                </c:pt>
                <c:pt idx="518">
                  <c:v>23.52</c:v>
                </c:pt>
                <c:pt idx="519">
                  <c:v>23.5</c:v>
                </c:pt>
                <c:pt idx="520">
                  <c:v>23.88</c:v>
                </c:pt>
                <c:pt idx="521">
                  <c:v>23.6</c:v>
                </c:pt>
                <c:pt idx="522">
                  <c:v>24.5</c:v>
                </c:pt>
                <c:pt idx="523">
                  <c:v>24.14</c:v>
                </c:pt>
                <c:pt idx="524">
                  <c:v>24</c:v>
                </c:pt>
                <c:pt idx="525">
                  <c:v>24.4</c:v>
                </c:pt>
                <c:pt idx="526">
                  <c:v>23.9</c:v>
                </c:pt>
                <c:pt idx="527">
                  <c:v>23.7</c:v>
                </c:pt>
                <c:pt idx="528">
                  <c:v>23.96</c:v>
                </c:pt>
                <c:pt idx="529">
                  <c:v>23.98</c:v>
                </c:pt>
                <c:pt idx="530">
                  <c:v>23.6</c:v>
                </c:pt>
                <c:pt idx="531">
                  <c:v>23.82</c:v>
                </c:pt>
                <c:pt idx="532">
                  <c:v>23.64</c:v>
                </c:pt>
                <c:pt idx="533">
                  <c:v>23.9</c:v>
                </c:pt>
                <c:pt idx="534">
                  <c:v>23.88</c:v>
                </c:pt>
                <c:pt idx="535">
                  <c:v>23.78</c:v>
                </c:pt>
                <c:pt idx="536">
                  <c:v>23.8</c:v>
                </c:pt>
                <c:pt idx="537">
                  <c:v>23.8</c:v>
                </c:pt>
                <c:pt idx="538">
                  <c:v>23.94</c:v>
                </c:pt>
                <c:pt idx="539">
                  <c:v>23.76</c:v>
                </c:pt>
                <c:pt idx="540">
                  <c:v>24.1</c:v>
                </c:pt>
                <c:pt idx="541">
                  <c:v>23.7</c:v>
                </c:pt>
                <c:pt idx="542">
                  <c:v>23.72</c:v>
                </c:pt>
                <c:pt idx="543">
                  <c:v>23.7</c:v>
                </c:pt>
                <c:pt idx="544">
                  <c:v>23.7</c:v>
                </c:pt>
                <c:pt idx="545">
                  <c:v>24</c:v>
                </c:pt>
                <c:pt idx="546">
                  <c:v>24.04</c:v>
                </c:pt>
                <c:pt idx="547">
                  <c:v>24.06</c:v>
                </c:pt>
                <c:pt idx="548">
                  <c:v>24.2</c:v>
                </c:pt>
                <c:pt idx="549">
                  <c:v>24.92</c:v>
                </c:pt>
                <c:pt idx="550">
                  <c:v>24.2</c:v>
                </c:pt>
                <c:pt idx="551">
                  <c:v>23.98</c:v>
                </c:pt>
                <c:pt idx="552">
                  <c:v>24</c:v>
                </c:pt>
                <c:pt idx="553">
                  <c:v>24</c:v>
                </c:pt>
                <c:pt idx="554">
                  <c:v>23.62</c:v>
                </c:pt>
                <c:pt idx="555">
                  <c:v>23.9</c:v>
                </c:pt>
                <c:pt idx="556">
                  <c:v>23.74</c:v>
                </c:pt>
                <c:pt idx="557">
                  <c:v>23.52</c:v>
                </c:pt>
                <c:pt idx="558">
                  <c:v>23.74</c:v>
                </c:pt>
                <c:pt idx="559">
                  <c:v>23.92</c:v>
                </c:pt>
                <c:pt idx="560">
                  <c:v>23.92</c:v>
                </c:pt>
                <c:pt idx="561">
                  <c:v>23.96</c:v>
                </c:pt>
                <c:pt idx="562">
                  <c:v>23.9</c:v>
                </c:pt>
                <c:pt idx="563">
                  <c:v>23.86</c:v>
                </c:pt>
                <c:pt idx="564">
                  <c:v>23.86</c:v>
                </c:pt>
                <c:pt idx="565">
                  <c:v>23.86</c:v>
                </c:pt>
                <c:pt idx="566">
                  <c:v>24</c:v>
                </c:pt>
                <c:pt idx="567">
                  <c:v>23.9</c:v>
                </c:pt>
                <c:pt idx="568">
                  <c:v>23.9</c:v>
                </c:pt>
                <c:pt idx="569">
                  <c:v>23.9</c:v>
                </c:pt>
                <c:pt idx="570">
                  <c:v>23.74</c:v>
                </c:pt>
                <c:pt idx="571">
                  <c:v>23.9</c:v>
                </c:pt>
                <c:pt idx="572">
                  <c:v>24.2</c:v>
                </c:pt>
                <c:pt idx="573">
                  <c:v>24</c:v>
                </c:pt>
                <c:pt idx="574">
                  <c:v>24</c:v>
                </c:pt>
                <c:pt idx="575">
                  <c:v>24</c:v>
                </c:pt>
                <c:pt idx="576">
                  <c:v>24.16</c:v>
                </c:pt>
                <c:pt idx="577">
                  <c:v>24.34</c:v>
                </c:pt>
                <c:pt idx="578">
                  <c:v>24.52</c:v>
                </c:pt>
                <c:pt idx="579">
                  <c:v>24.4</c:v>
                </c:pt>
                <c:pt idx="580">
                  <c:v>24.88</c:v>
                </c:pt>
                <c:pt idx="581">
                  <c:v>24.7</c:v>
                </c:pt>
                <c:pt idx="582">
                  <c:v>25.02</c:v>
                </c:pt>
                <c:pt idx="583">
                  <c:v>24.92</c:v>
                </c:pt>
                <c:pt idx="584">
                  <c:v>24.7</c:v>
                </c:pt>
                <c:pt idx="585">
                  <c:v>24.7</c:v>
                </c:pt>
                <c:pt idx="586">
                  <c:v>24.6</c:v>
                </c:pt>
                <c:pt idx="587">
                  <c:v>24.26</c:v>
                </c:pt>
                <c:pt idx="588">
                  <c:v>24.08</c:v>
                </c:pt>
                <c:pt idx="589">
                  <c:v>24.2</c:v>
                </c:pt>
                <c:pt idx="590">
                  <c:v>24.2</c:v>
                </c:pt>
                <c:pt idx="591">
                  <c:v>24.24</c:v>
                </c:pt>
                <c:pt idx="592">
                  <c:v>23.92</c:v>
                </c:pt>
                <c:pt idx="593">
                  <c:v>24</c:v>
                </c:pt>
                <c:pt idx="594">
                  <c:v>24.2</c:v>
                </c:pt>
                <c:pt idx="595">
                  <c:v>24.24</c:v>
                </c:pt>
                <c:pt idx="596">
                  <c:v>24</c:v>
                </c:pt>
                <c:pt idx="597">
                  <c:v>23.9</c:v>
                </c:pt>
                <c:pt idx="598">
                  <c:v>24.04</c:v>
                </c:pt>
                <c:pt idx="599">
                  <c:v>24.56</c:v>
                </c:pt>
                <c:pt idx="600">
                  <c:v>24.58</c:v>
                </c:pt>
                <c:pt idx="601">
                  <c:v>24.58</c:v>
                </c:pt>
                <c:pt idx="602">
                  <c:v>24.58</c:v>
                </c:pt>
                <c:pt idx="603">
                  <c:v>24.6</c:v>
                </c:pt>
                <c:pt idx="604">
                  <c:v>24.56</c:v>
                </c:pt>
                <c:pt idx="605">
                  <c:v>24.52</c:v>
                </c:pt>
                <c:pt idx="606">
                  <c:v>24.5</c:v>
                </c:pt>
                <c:pt idx="607">
                  <c:v>24.4</c:v>
                </c:pt>
                <c:pt idx="608">
                  <c:v>24.2</c:v>
                </c:pt>
                <c:pt idx="609">
                  <c:v>24.3</c:v>
                </c:pt>
                <c:pt idx="610">
                  <c:v>24.3</c:v>
                </c:pt>
                <c:pt idx="611">
                  <c:v>24.3</c:v>
                </c:pt>
                <c:pt idx="612">
                  <c:v>24.16</c:v>
                </c:pt>
                <c:pt idx="613">
                  <c:v>24.2</c:v>
                </c:pt>
                <c:pt idx="614">
                  <c:v>24.22</c:v>
                </c:pt>
                <c:pt idx="615">
                  <c:v>24.26</c:v>
                </c:pt>
                <c:pt idx="616">
                  <c:v>24.26</c:v>
                </c:pt>
                <c:pt idx="617">
                  <c:v>24.18</c:v>
                </c:pt>
                <c:pt idx="618">
                  <c:v>24.2</c:v>
                </c:pt>
                <c:pt idx="619">
                  <c:v>24.32</c:v>
                </c:pt>
                <c:pt idx="620">
                  <c:v>24.3</c:v>
                </c:pt>
                <c:pt idx="621">
                  <c:v>24.3</c:v>
                </c:pt>
                <c:pt idx="622">
                  <c:v>24.2</c:v>
                </c:pt>
                <c:pt idx="623">
                  <c:v>24</c:v>
                </c:pt>
                <c:pt idx="624">
                  <c:v>24.12</c:v>
                </c:pt>
                <c:pt idx="625">
                  <c:v>23.96</c:v>
                </c:pt>
                <c:pt idx="626">
                  <c:v>23.84</c:v>
                </c:pt>
                <c:pt idx="627">
                  <c:v>23.8</c:v>
                </c:pt>
                <c:pt idx="628">
                  <c:v>23.72</c:v>
                </c:pt>
                <c:pt idx="629">
                  <c:v>23.7</c:v>
                </c:pt>
                <c:pt idx="630">
                  <c:v>23.7</c:v>
                </c:pt>
                <c:pt idx="631">
                  <c:v>23.84</c:v>
                </c:pt>
                <c:pt idx="632">
                  <c:v>23.8</c:v>
                </c:pt>
                <c:pt idx="633">
                  <c:v>23.7</c:v>
                </c:pt>
                <c:pt idx="634">
                  <c:v>23.62</c:v>
                </c:pt>
                <c:pt idx="635">
                  <c:v>23.72</c:v>
                </c:pt>
                <c:pt idx="636">
                  <c:v>23.8</c:v>
                </c:pt>
                <c:pt idx="637">
                  <c:v>23.72</c:v>
                </c:pt>
                <c:pt idx="638">
                  <c:v>23.86</c:v>
                </c:pt>
                <c:pt idx="639">
                  <c:v>23.7</c:v>
                </c:pt>
                <c:pt idx="640">
                  <c:v>23.8</c:v>
                </c:pt>
                <c:pt idx="641">
                  <c:v>23.7</c:v>
                </c:pt>
                <c:pt idx="642">
                  <c:v>23.88</c:v>
                </c:pt>
                <c:pt idx="643">
                  <c:v>23.7</c:v>
                </c:pt>
                <c:pt idx="644">
                  <c:v>23.3</c:v>
                </c:pt>
                <c:pt idx="645">
                  <c:v>23.12</c:v>
                </c:pt>
                <c:pt idx="646">
                  <c:v>23.12</c:v>
                </c:pt>
                <c:pt idx="647">
                  <c:v>23.86</c:v>
                </c:pt>
                <c:pt idx="648">
                  <c:v>23.16</c:v>
                </c:pt>
                <c:pt idx="649">
                  <c:v>22.54</c:v>
                </c:pt>
                <c:pt idx="650">
                  <c:v>22.1</c:v>
                </c:pt>
                <c:pt idx="651">
                  <c:v>22.22</c:v>
                </c:pt>
                <c:pt idx="652">
                  <c:v>22.2</c:v>
                </c:pt>
                <c:pt idx="653">
                  <c:v>22.14</c:v>
                </c:pt>
                <c:pt idx="654">
                  <c:v>22.04</c:v>
                </c:pt>
                <c:pt idx="655">
                  <c:v>22.16</c:v>
                </c:pt>
                <c:pt idx="656">
                  <c:v>22.3</c:v>
                </c:pt>
                <c:pt idx="657">
                  <c:v>23.4</c:v>
                </c:pt>
                <c:pt idx="658">
                  <c:v>22.3</c:v>
                </c:pt>
                <c:pt idx="659">
                  <c:v>22.2</c:v>
                </c:pt>
                <c:pt idx="660">
                  <c:v>21.98</c:v>
                </c:pt>
                <c:pt idx="661">
                  <c:v>22.42</c:v>
                </c:pt>
                <c:pt idx="662">
                  <c:v>22.28</c:v>
                </c:pt>
                <c:pt idx="663">
                  <c:v>21.92</c:v>
                </c:pt>
                <c:pt idx="664">
                  <c:v>21.52</c:v>
                </c:pt>
                <c:pt idx="665">
                  <c:v>21.28</c:v>
                </c:pt>
                <c:pt idx="666">
                  <c:v>21.28</c:v>
                </c:pt>
                <c:pt idx="667">
                  <c:v>21.42</c:v>
                </c:pt>
                <c:pt idx="668">
                  <c:v>21.12</c:v>
                </c:pt>
                <c:pt idx="669">
                  <c:v>21.12</c:v>
                </c:pt>
                <c:pt idx="670">
                  <c:v>21.12</c:v>
                </c:pt>
                <c:pt idx="671">
                  <c:v>21.6</c:v>
                </c:pt>
                <c:pt idx="672">
                  <c:v>21.76</c:v>
                </c:pt>
                <c:pt idx="673">
                  <c:v>21.5</c:v>
                </c:pt>
                <c:pt idx="674">
                  <c:v>21.08</c:v>
                </c:pt>
                <c:pt idx="675">
                  <c:v>21.14</c:v>
                </c:pt>
                <c:pt idx="676">
                  <c:v>21.44</c:v>
                </c:pt>
                <c:pt idx="677">
                  <c:v>21.4</c:v>
                </c:pt>
                <c:pt idx="678">
                  <c:v>20.9</c:v>
                </c:pt>
                <c:pt idx="679">
                  <c:v>20.54</c:v>
                </c:pt>
                <c:pt idx="680">
                  <c:v>21.04</c:v>
                </c:pt>
                <c:pt idx="681">
                  <c:v>20.48</c:v>
                </c:pt>
                <c:pt idx="682">
                  <c:v>19.98</c:v>
                </c:pt>
                <c:pt idx="683">
                  <c:v>20</c:v>
                </c:pt>
                <c:pt idx="684">
                  <c:v>20</c:v>
                </c:pt>
                <c:pt idx="685">
                  <c:v>20</c:v>
                </c:pt>
                <c:pt idx="686">
                  <c:v>20.22</c:v>
                </c:pt>
                <c:pt idx="687">
                  <c:v>20.52</c:v>
                </c:pt>
                <c:pt idx="688">
                  <c:v>20.2</c:v>
                </c:pt>
                <c:pt idx="689">
                  <c:v>20.34</c:v>
                </c:pt>
                <c:pt idx="690">
                  <c:v>21.08</c:v>
                </c:pt>
                <c:pt idx="691">
                  <c:v>21.98</c:v>
                </c:pt>
                <c:pt idx="692">
                  <c:v>22.46</c:v>
                </c:pt>
                <c:pt idx="693">
                  <c:v>23.44</c:v>
                </c:pt>
                <c:pt idx="694">
                  <c:v>22.98</c:v>
                </c:pt>
                <c:pt idx="695">
                  <c:v>23</c:v>
                </c:pt>
                <c:pt idx="696">
                  <c:v>22.9</c:v>
                </c:pt>
                <c:pt idx="697">
                  <c:v>22.56</c:v>
                </c:pt>
                <c:pt idx="698">
                  <c:v>22.9</c:v>
                </c:pt>
                <c:pt idx="699">
                  <c:v>23.06</c:v>
                </c:pt>
                <c:pt idx="700">
                  <c:v>22.84</c:v>
                </c:pt>
                <c:pt idx="701">
                  <c:v>22.86</c:v>
                </c:pt>
                <c:pt idx="702">
                  <c:v>22.92</c:v>
                </c:pt>
                <c:pt idx="703">
                  <c:v>23</c:v>
                </c:pt>
                <c:pt idx="704">
                  <c:v>23.18</c:v>
                </c:pt>
                <c:pt idx="705">
                  <c:v>22.84</c:v>
                </c:pt>
                <c:pt idx="706">
                  <c:v>22.58</c:v>
                </c:pt>
                <c:pt idx="707">
                  <c:v>23.66</c:v>
                </c:pt>
                <c:pt idx="708">
                  <c:v>23</c:v>
                </c:pt>
                <c:pt idx="709">
                  <c:v>22.36</c:v>
                </c:pt>
                <c:pt idx="710">
                  <c:v>22.18</c:v>
                </c:pt>
                <c:pt idx="711">
                  <c:v>22.66</c:v>
                </c:pt>
                <c:pt idx="712">
                  <c:v>22.56</c:v>
                </c:pt>
                <c:pt idx="713">
                  <c:v>22.56</c:v>
                </c:pt>
                <c:pt idx="714">
                  <c:v>22.6</c:v>
                </c:pt>
                <c:pt idx="715">
                  <c:v>22.5</c:v>
                </c:pt>
                <c:pt idx="716">
                  <c:v>22.46</c:v>
                </c:pt>
                <c:pt idx="717">
                  <c:v>22.32</c:v>
                </c:pt>
                <c:pt idx="718">
                  <c:v>22</c:v>
                </c:pt>
                <c:pt idx="719">
                  <c:v>22.4</c:v>
                </c:pt>
                <c:pt idx="720">
                  <c:v>21.84</c:v>
                </c:pt>
                <c:pt idx="721">
                  <c:v>21.7</c:v>
                </c:pt>
                <c:pt idx="722">
                  <c:v>21.4</c:v>
                </c:pt>
                <c:pt idx="723">
                  <c:v>21.7</c:v>
                </c:pt>
                <c:pt idx="724">
                  <c:v>21.32</c:v>
                </c:pt>
                <c:pt idx="725">
                  <c:v>21.32</c:v>
                </c:pt>
                <c:pt idx="726">
                  <c:v>20.100000000000001</c:v>
                </c:pt>
                <c:pt idx="727">
                  <c:v>20.100000000000001</c:v>
                </c:pt>
                <c:pt idx="728">
                  <c:v>20.100000000000001</c:v>
                </c:pt>
                <c:pt idx="729">
                  <c:v>19.899999999999999</c:v>
                </c:pt>
                <c:pt idx="730">
                  <c:v>20.2</c:v>
                </c:pt>
                <c:pt idx="731">
                  <c:v>20.7</c:v>
                </c:pt>
                <c:pt idx="732">
                  <c:v>21.46</c:v>
                </c:pt>
                <c:pt idx="733">
                  <c:v>21.88</c:v>
                </c:pt>
                <c:pt idx="734">
                  <c:v>22.04</c:v>
                </c:pt>
                <c:pt idx="735">
                  <c:v>22.3</c:v>
                </c:pt>
                <c:pt idx="736">
                  <c:v>22.3</c:v>
                </c:pt>
                <c:pt idx="737">
                  <c:v>22.8</c:v>
                </c:pt>
                <c:pt idx="738">
                  <c:v>22</c:v>
                </c:pt>
                <c:pt idx="739">
                  <c:v>22</c:v>
                </c:pt>
                <c:pt idx="740">
                  <c:v>21.74</c:v>
                </c:pt>
                <c:pt idx="741">
                  <c:v>21.8</c:v>
                </c:pt>
                <c:pt idx="742">
                  <c:v>22.8</c:v>
                </c:pt>
                <c:pt idx="743">
                  <c:v>22.16</c:v>
                </c:pt>
                <c:pt idx="744">
                  <c:v>22.3</c:v>
                </c:pt>
                <c:pt idx="745">
                  <c:v>21.98</c:v>
                </c:pt>
                <c:pt idx="746">
                  <c:v>22</c:v>
                </c:pt>
                <c:pt idx="747">
                  <c:v>22.02</c:v>
                </c:pt>
                <c:pt idx="748">
                  <c:v>22</c:v>
                </c:pt>
                <c:pt idx="749">
                  <c:v>22</c:v>
                </c:pt>
                <c:pt idx="750">
                  <c:v>22.02</c:v>
                </c:pt>
                <c:pt idx="751">
                  <c:v>22.58</c:v>
                </c:pt>
                <c:pt idx="752">
                  <c:v>22.94</c:v>
                </c:pt>
                <c:pt idx="753">
                  <c:v>22.9</c:v>
                </c:pt>
                <c:pt idx="754">
                  <c:v>22.86</c:v>
                </c:pt>
                <c:pt idx="755">
                  <c:v>22.82</c:v>
                </c:pt>
                <c:pt idx="756">
                  <c:v>23</c:v>
                </c:pt>
                <c:pt idx="757">
                  <c:v>23.02</c:v>
                </c:pt>
                <c:pt idx="758">
                  <c:v>22.66</c:v>
                </c:pt>
                <c:pt idx="759">
                  <c:v>22.9</c:v>
                </c:pt>
                <c:pt idx="760">
                  <c:v>23</c:v>
                </c:pt>
                <c:pt idx="761">
                  <c:v>23</c:v>
                </c:pt>
                <c:pt idx="762">
                  <c:v>22.8</c:v>
                </c:pt>
                <c:pt idx="763">
                  <c:v>22.5</c:v>
                </c:pt>
                <c:pt idx="764">
                  <c:v>22.5</c:v>
                </c:pt>
                <c:pt idx="765">
                  <c:v>22.98</c:v>
                </c:pt>
                <c:pt idx="766">
                  <c:v>23</c:v>
                </c:pt>
                <c:pt idx="767">
                  <c:v>23.18</c:v>
                </c:pt>
                <c:pt idx="768">
                  <c:v>22.44</c:v>
                </c:pt>
                <c:pt idx="769">
                  <c:v>22.42</c:v>
                </c:pt>
                <c:pt idx="770">
                  <c:v>22.46</c:v>
                </c:pt>
                <c:pt idx="771">
                  <c:v>22.42</c:v>
                </c:pt>
                <c:pt idx="772">
                  <c:v>22.82</c:v>
                </c:pt>
                <c:pt idx="773">
                  <c:v>22.9</c:v>
                </c:pt>
                <c:pt idx="774">
                  <c:v>22.7</c:v>
                </c:pt>
                <c:pt idx="775">
                  <c:v>22.6</c:v>
                </c:pt>
                <c:pt idx="776">
                  <c:v>22.6</c:v>
                </c:pt>
                <c:pt idx="777">
                  <c:v>22.76</c:v>
                </c:pt>
                <c:pt idx="778">
                  <c:v>22.66</c:v>
                </c:pt>
                <c:pt idx="779">
                  <c:v>22.5</c:v>
                </c:pt>
                <c:pt idx="780">
                  <c:v>22.22</c:v>
                </c:pt>
                <c:pt idx="781">
                  <c:v>22.22</c:v>
                </c:pt>
                <c:pt idx="782">
                  <c:v>22.22</c:v>
                </c:pt>
                <c:pt idx="783">
                  <c:v>22.22</c:v>
                </c:pt>
                <c:pt idx="784">
                  <c:v>22.22</c:v>
                </c:pt>
                <c:pt idx="785">
                  <c:v>22.1</c:v>
                </c:pt>
                <c:pt idx="786">
                  <c:v>22.1</c:v>
                </c:pt>
                <c:pt idx="787">
                  <c:v>22.16</c:v>
                </c:pt>
                <c:pt idx="788">
                  <c:v>22.7</c:v>
                </c:pt>
                <c:pt idx="789">
                  <c:v>22.52</c:v>
                </c:pt>
                <c:pt idx="790">
                  <c:v>22.14</c:v>
                </c:pt>
                <c:pt idx="791">
                  <c:v>22.6</c:v>
                </c:pt>
                <c:pt idx="792">
                  <c:v>22.7</c:v>
                </c:pt>
                <c:pt idx="793">
                  <c:v>22.52</c:v>
                </c:pt>
                <c:pt idx="794">
                  <c:v>22.86</c:v>
                </c:pt>
                <c:pt idx="795">
                  <c:v>22.42</c:v>
                </c:pt>
                <c:pt idx="796">
                  <c:v>22.78</c:v>
                </c:pt>
                <c:pt idx="797">
                  <c:v>22.8</c:v>
                </c:pt>
                <c:pt idx="798">
                  <c:v>22.86</c:v>
                </c:pt>
                <c:pt idx="799">
                  <c:v>22.8</c:v>
                </c:pt>
                <c:pt idx="800">
                  <c:v>22.86</c:v>
                </c:pt>
                <c:pt idx="801">
                  <c:v>23.1</c:v>
                </c:pt>
                <c:pt idx="802">
                  <c:v>22.98</c:v>
                </c:pt>
                <c:pt idx="803">
                  <c:v>22.8</c:v>
                </c:pt>
                <c:pt idx="804">
                  <c:v>22.98</c:v>
                </c:pt>
                <c:pt idx="805">
                  <c:v>22.8</c:v>
                </c:pt>
                <c:pt idx="806">
                  <c:v>22.7</c:v>
                </c:pt>
                <c:pt idx="807">
                  <c:v>22.5</c:v>
                </c:pt>
                <c:pt idx="808">
                  <c:v>22.6</c:v>
                </c:pt>
                <c:pt idx="809">
                  <c:v>22.62</c:v>
                </c:pt>
                <c:pt idx="810">
                  <c:v>22.54</c:v>
                </c:pt>
                <c:pt idx="811">
                  <c:v>22.7</c:v>
                </c:pt>
                <c:pt idx="812">
                  <c:v>22.7</c:v>
                </c:pt>
                <c:pt idx="813">
                  <c:v>22.46</c:v>
                </c:pt>
                <c:pt idx="814">
                  <c:v>23.42</c:v>
                </c:pt>
                <c:pt idx="815">
                  <c:v>23.4</c:v>
                </c:pt>
                <c:pt idx="816">
                  <c:v>23.06</c:v>
                </c:pt>
                <c:pt idx="817">
                  <c:v>22.78</c:v>
                </c:pt>
                <c:pt idx="818">
                  <c:v>22.14</c:v>
                </c:pt>
                <c:pt idx="819">
                  <c:v>22.4</c:v>
                </c:pt>
                <c:pt idx="820">
                  <c:v>22</c:v>
                </c:pt>
                <c:pt idx="821">
                  <c:v>22.06</c:v>
                </c:pt>
                <c:pt idx="822">
                  <c:v>22.12</c:v>
                </c:pt>
                <c:pt idx="823">
                  <c:v>21.72</c:v>
                </c:pt>
                <c:pt idx="824">
                  <c:v>21.4</c:v>
                </c:pt>
                <c:pt idx="825">
                  <c:v>21.34</c:v>
                </c:pt>
                <c:pt idx="826">
                  <c:v>22</c:v>
                </c:pt>
                <c:pt idx="827">
                  <c:v>22.06</c:v>
                </c:pt>
                <c:pt idx="828">
                  <c:v>22.3</c:v>
                </c:pt>
                <c:pt idx="829">
                  <c:v>22.06</c:v>
                </c:pt>
                <c:pt idx="830">
                  <c:v>22.4</c:v>
                </c:pt>
                <c:pt idx="831">
                  <c:v>22.56</c:v>
                </c:pt>
                <c:pt idx="832">
                  <c:v>22.66</c:v>
                </c:pt>
                <c:pt idx="833">
                  <c:v>22.2</c:v>
                </c:pt>
                <c:pt idx="834">
                  <c:v>21.84</c:v>
                </c:pt>
                <c:pt idx="835">
                  <c:v>20.98</c:v>
                </c:pt>
                <c:pt idx="836">
                  <c:v>21</c:v>
                </c:pt>
                <c:pt idx="837">
                  <c:v>20.7</c:v>
                </c:pt>
                <c:pt idx="838">
                  <c:v>21</c:v>
                </c:pt>
                <c:pt idx="839">
                  <c:v>21.46</c:v>
                </c:pt>
                <c:pt idx="840">
                  <c:v>22.38</c:v>
                </c:pt>
                <c:pt idx="841">
                  <c:v>22.7</c:v>
                </c:pt>
                <c:pt idx="842">
                  <c:v>22.5</c:v>
                </c:pt>
                <c:pt idx="843">
                  <c:v>21.74</c:v>
                </c:pt>
                <c:pt idx="844">
                  <c:v>21.56</c:v>
                </c:pt>
                <c:pt idx="845">
                  <c:v>21.5</c:v>
                </c:pt>
                <c:pt idx="846">
                  <c:v>21.5</c:v>
                </c:pt>
                <c:pt idx="847">
                  <c:v>21.5</c:v>
                </c:pt>
                <c:pt idx="848">
                  <c:v>21.4</c:v>
                </c:pt>
                <c:pt idx="849">
                  <c:v>21.4</c:v>
                </c:pt>
                <c:pt idx="850">
                  <c:v>21.1</c:v>
                </c:pt>
                <c:pt idx="851">
                  <c:v>21.4</c:v>
                </c:pt>
                <c:pt idx="852">
                  <c:v>21.5</c:v>
                </c:pt>
                <c:pt idx="853">
                  <c:v>21.74</c:v>
                </c:pt>
                <c:pt idx="854">
                  <c:v>21.34</c:v>
                </c:pt>
                <c:pt idx="855">
                  <c:v>21.52</c:v>
                </c:pt>
                <c:pt idx="856">
                  <c:v>21.42</c:v>
                </c:pt>
                <c:pt idx="857">
                  <c:v>21.42</c:v>
                </c:pt>
                <c:pt idx="858">
                  <c:v>21.18</c:v>
                </c:pt>
                <c:pt idx="859">
                  <c:v>21.4</c:v>
                </c:pt>
                <c:pt idx="860">
                  <c:v>21.74</c:v>
                </c:pt>
                <c:pt idx="861">
                  <c:v>22.3</c:v>
                </c:pt>
                <c:pt idx="862">
                  <c:v>22.44</c:v>
                </c:pt>
                <c:pt idx="863">
                  <c:v>22.46</c:v>
                </c:pt>
                <c:pt idx="864">
                  <c:v>22.5</c:v>
                </c:pt>
                <c:pt idx="865">
                  <c:v>22.38</c:v>
                </c:pt>
                <c:pt idx="866">
                  <c:v>22.5</c:v>
                </c:pt>
                <c:pt idx="867">
                  <c:v>22.68</c:v>
                </c:pt>
                <c:pt idx="868">
                  <c:v>22.64</c:v>
                </c:pt>
                <c:pt idx="869">
                  <c:v>22.82</c:v>
                </c:pt>
                <c:pt idx="870">
                  <c:v>22.76</c:v>
                </c:pt>
                <c:pt idx="871">
                  <c:v>23</c:v>
                </c:pt>
                <c:pt idx="872">
                  <c:v>22.9</c:v>
                </c:pt>
                <c:pt idx="873">
                  <c:v>23</c:v>
                </c:pt>
                <c:pt idx="874">
                  <c:v>22.68</c:v>
                </c:pt>
                <c:pt idx="875">
                  <c:v>22.5</c:v>
                </c:pt>
                <c:pt idx="876">
                  <c:v>22.52</c:v>
                </c:pt>
                <c:pt idx="877">
                  <c:v>22.12</c:v>
                </c:pt>
                <c:pt idx="878">
                  <c:v>21.58</c:v>
                </c:pt>
                <c:pt idx="879">
                  <c:v>21.7</c:v>
                </c:pt>
                <c:pt idx="880">
                  <c:v>21.66</c:v>
                </c:pt>
                <c:pt idx="881">
                  <c:v>22</c:v>
                </c:pt>
                <c:pt idx="882">
                  <c:v>22.12</c:v>
                </c:pt>
                <c:pt idx="883">
                  <c:v>21.74</c:v>
                </c:pt>
                <c:pt idx="884">
                  <c:v>21.8</c:v>
                </c:pt>
                <c:pt idx="885">
                  <c:v>21.56</c:v>
                </c:pt>
                <c:pt idx="886">
                  <c:v>21.54</c:v>
                </c:pt>
                <c:pt idx="887">
                  <c:v>21.5</c:v>
                </c:pt>
                <c:pt idx="888">
                  <c:v>21.48</c:v>
                </c:pt>
                <c:pt idx="889">
                  <c:v>21.24</c:v>
                </c:pt>
                <c:pt idx="890">
                  <c:v>21.02</c:v>
                </c:pt>
                <c:pt idx="891">
                  <c:v>20.62</c:v>
                </c:pt>
                <c:pt idx="892">
                  <c:v>20.420000000000002</c:v>
                </c:pt>
                <c:pt idx="893">
                  <c:v>20.260000000000002</c:v>
                </c:pt>
                <c:pt idx="894">
                  <c:v>20.22</c:v>
                </c:pt>
                <c:pt idx="895">
                  <c:v>20.239999999999998</c:v>
                </c:pt>
                <c:pt idx="896">
                  <c:v>20.3</c:v>
                </c:pt>
                <c:pt idx="897">
                  <c:v>20.260000000000002</c:v>
                </c:pt>
                <c:pt idx="898">
                  <c:v>20.34</c:v>
                </c:pt>
                <c:pt idx="899">
                  <c:v>20.8</c:v>
                </c:pt>
                <c:pt idx="900">
                  <c:v>20.8</c:v>
                </c:pt>
                <c:pt idx="901">
                  <c:v>20.82</c:v>
                </c:pt>
                <c:pt idx="902">
                  <c:v>20.399999999999999</c:v>
                </c:pt>
                <c:pt idx="903">
                  <c:v>21.02</c:v>
                </c:pt>
                <c:pt idx="904">
                  <c:v>20.94</c:v>
                </c:pt>
                <c:pt idx="905">
                  <c:v>20.92</c:v>
                </c:pt>
                <c:pt idx="906">
                  <c:v>20.8</c:v>
                </c:pt>
                <c:pt idx="907">
                  <c:v>20.84</c:v>
                </c:pt>
                <c:pt idx="908">
                  <c:v>20.94</c:v>
                </c:pt>
                <c:pt idx="909">
                  <c:v>21</c:v>
                </c:pt>
                <c:pt idx="910">
                  <c:v>20.9</c:v>
                </c:pt>
                <c:pt idx="911">
                  <c:v>22</c:v>
                </c:pt>
                <c:pt idx="912">
                  <c:v>22</c:v>
                </c:pt>
                <c:pt idx="913">
                  <c:v>22.46</c:v>
                </c:pt>
                <c:pt idx="914">
                  <c:v>22.26</c:v>
                </c:pt>
                <c:pt idx="915">
                  <c:v>22.2</c:v>
                </c:pt>
                <c:pt idx="916">
                  <c:v>21.54</c:v>
                </c:pt>
                <c:pt idx="917">
                  <c:v>21.3</c:v>
                </c:pt>
                <c:pt idx="918">
                  <c:v>21.3</c:v>
                </c:pt>
                <c:pt idx="919">
                  <c:v>21.3</c:v>
                </c:pt>
                <c:pt idx="920">
                  <c:v>21.36</c:v>
                </c:pt>
                <c:pt idx="921">
                  <c:v>21.7</c:v>
                </c:pt>
                <c:pt idx="922">
                  <c:v>22.28</c:v>
                </c:pt>
                <c:pt idx="923">
                  <c:v>22.5</c:v>
                </c:pt>
                <c:pt idx="924">
                  <c:v>22.64</c:v>
                </c:pt>
                <c:pt idx="925">
                  <c:v>22.6</c:v>
                </c:pt>
                <c:pt idx="926">
                  <c:v>22.44</c:v>
                </c:pt>
                <c:pt idx="927">
                  <c:v>22.38</c:v>
                </c:pt>
                <c:pt idx="928">
                  <c:v>22.6</c:v>
                </c:pt>
                <c:pt idx="929">
                  <c:v>22.68</c:v>
                </c:pt>
                <c:pt idx="930">
                  <c:v>22.72</c:v>
                </c:pt>
                <c:pt idx="931">
                  <c:v>22.64</c:v>
                </c:pt>
                <c:pt idx="932">
                  <c:v>22.6</c:v>
                </c:pt>
                <c:pt idx="933">
                  <c:v>22.7</c:v>
                </c:pt>
                <c:pt idx="934">
                  <c:v>22.6</c:v>
                </c:pt>
                <c:pt idx="935">
                  <c:v>22.88</c:v>
                </c:pt>
                <c:pt idx="936">
                  <c:v>22.84</c:v>
                </c:pt>
                <c:pt idx="937">
                  <c:v>23.32</c:v>
                </c:pt>
                <c:pt idx="938">
                  <c:v>23.16</c:v>
                </c:pt>
                <c:pt idx="939">
                  <c:v>23.2</c:v>
                </c:pt>
                <c:pt idx="940">
                  <c:v>23.12</c:v>
                </c:pt>
                <c:pt idx="941">
                  <c:v>22.98</c:v>
                </c:pt>
                <c:pt idx="942">
                  <c:v>22.78</c:v>
                </c:pt>
                <c:pt idx="943">
                  <c:v>22.56</c:v>
                </c:pt>
                <c:pt idx="944">
                  <c:v>22.7</c:v>
                </c:pt>
                <c:pt idx="945">
                  <c:v>22.96</c:v>
                </c:pt>
                <c:pt idx="946">
                  <c:v>22.96</c:v>
                </c:pt>
                <c:pt idx="947">
                  <c:v>23</c:v>
                </c:pt>
                <c:pt idx="948">
                  <c:v>23.4</c:v>
                </c:pt>
                <c:pt idx="949">
                  <c:v>22.96</c:v>
                </c:pt>
                <c:pt idx="950">
                  <c:v>22.54</c:v>
                </c:pt>
                <c:pt idx="951">
                  <c:v>22.54</c:v>
                </c:pt>
                <c:pt idx="952">
                  <c:v>22.5</c:v>
                </c:pt>
                <c:pt idx="953">
                  <c:v>22.54</c:v>
                </c:pt>
                <c:pt idx="954">
                  <c:v>22.68</c:v>
                </c:pt>
                <c:pt idx="955">
                  <c:v>22.62</c:v>
                </c:pt>
                <c:pt idx="956">
                  <c:v>22.62</c:v>
                </c:pt>
                <c:pt idx="957">
                  <c:v>22.62</c:v>
                </c:pt>
                <c:pt idx="958">
                  <c:v>22.8</c:v>
                </c:pt>
                <c:pt idx="959">
                  <c:v>22.78</c:v>
                </c:pt>
                <c:pt idx="960">
                  <c:v>22.66</c:v>
                </c:pt>
                <c:pt idx="961">
                  <c:v>22.8</c:v>
                </c:pt>
                <c:pt idx="962">
                  <c:v>22.94</c:v>
                </c:pt>
                <c:pt idx="963">
                  <c:v>22.78</c:v>
                </c:pt>
                <c:pt idx="964">
                  <c:v>22.64</c:v>
                </c:pt>
                <c:pt idx="965">
                  <c:v>22.56</c:v>
                </c:pt>
                <c:pt idx="966">
                  <c:v>22.34</c:v>
                </c:pt>
                <c:pt idx="967">
                  <c:v>22.74</c:v>
                </c:pt>
                <c:pt idx="968">
                  <c:v>22.76</c:v>
                </c:pt>
                <c:pt idx="969">
                  <c:v>22.78</c:v>
                </c:pt>
                <c:pt idx="970">
                  <c:v>21.96</c:v>
                </c:pt>
                <c:pt idx="971">
                  <c:v>22.14</c:v>
                </c:pt>
                <c:pt idx="972">
                  <c:v>22.14</c:v>
                </c:pt>
                <c:pt idx="973">
                  <c:v>22.14</c:v>
                </c:pt>
                <c:pt idx="974">
                  <c:v>22.4</c:v>
                </c:pt>
                <c:pt idx="975">
                  <c:v>22.96</c:v>
                </c:pt>
                <c:pt idx="976">
                  <c:v>23.08</c:v>
                </c:pt>
                <c:pt idx="977">
                  <c:v>22.5</c:v>
                </c:pt>
                <c:pt idx="978">
                  <c:v>22.7</c:v>
                </c:pt>
                <c:pt idx="979">
                  <c:v>23</c:v>
                </c:pt>
                <c:pt idx="980">
                  <c:v>22.9</c:v>
                </c:pt>
                <c:pt idx="981">
                  <c:v>23</c:v>
                </c:pt>
                <c:pt idx="982">
                  <c:v>22.9</c:v>
                </c:pt>
                <c:pt idx="983">
                  <c:v>22.88</c:v>
                </c:pt>
                <c:pt idx="984">
                  <c:v>22.8</c:v>
                </c:pt>
                <c:pt idx="985">
                  <c:v>23</c:v>
                </c:pt>
                <c:pt idx="986">
                  <c:v>23.18</c:v>
                </c:pt>
                <c:pt idx="987">
                  <c:v>22.98</c:v>
                </c:pt>
                <c:pt idx="988">
                  <c:v>22.92</c:v>
                </c:pt>
                <c:pt idx="989">
                  <c:v>22.8</c:v>
                </c:pt>
                <c:pt idx="990">
                  <c:v>22.86</c:v>
                </c:pt>
                <c:pt idx="991">
                  <c:v>22.86</c:v>
                </c:pt>
                <c:pt idx="992">
                  <c:v>22.6</c:v>
                </c:pt>
                <c:pt idx="993">
                  <c:v>22.86</c:v>
                </c:pt>
                <c:pt idx="994">
                  <c:v>22.72</c:v>
                </c:pt>
                <c:pt idx="995">
                  <c:v>22.76</c:v>
                </c:pt>
                <c:pt idx="996">
                  <c:v>22.8</c:v>
                </c:pt>
                <c:pt idx="997">
                  <c:v>22.62</c:v>
                </c:pt>
                <c:pt idx="998">
                  <c:v>22.7</c:v>
                </c:pt>
                <c:pt idx="999">
                  <c:v>22.78</c:v>
                </c:pt>
                <c:pt idx="1000">
                  <c:v>22.76</c:v>
                </c:pt>
                <c:pt idx="1001">
                  <c:v>23.34</c:v>
                </c:pt>
                <c:pt idx="1002">
                  <c:v>23.9</c:v>
                </c:pt>
                <c:pt idx="1003">
                  <c:v>23.5</c:v>
                </c:pt>
                <c:pt idx="1004">
                  <c:v>23.26</c:v>
                </c:pt>
                <c:pt idx="1005">
                  <c:v>23.48</c:v>
                </c:pt>
                <c:pt idx="1006">
                  <c:v>23.82</c:v>
                </c:pt>
                <c:pt idx="1007">
                  <c:v>22.96</c:v>
                </c:pt>
                <c:pt idx="1008">
                  <c:v>23.12</c:v>
                </c:pt>
                <c:pt idx="1009">
                  <c:v>23.18</c:v>
                </c:pt>
                <c:pt idx="1010">
                  <c:v>23.4</c:v>
                </c:pt>
                <c:pt idx="1011">
                  <c:v>23.58</c:v>
                </c:pt>
                <c:pt idx="1012">
                  <c:v>23.66</c:v>
                </c:pt>
                <c:pt idx="1013">
                  <c:v>24.16</c:v>
                </c:pt>
                <c:pt idx="1014">
                  <c:v>24.2</c:v>
                </c:pt>
                <c:pt idx="1015">
                  <c:v>24</c:v>
                </c:pt>
                <c:pt idx="1016">
                  <c:v>24.2</c:v>
                </c:pt>
                <c:pt idx="1017">
                  <c:v>24.48</c:v>
                </c:pt>
                <c:pt idx="1018">
                  <c:v>24</c:v>
                </c:pt>
                <c:pt idx="1019">
                  <c:v>24</c:v>
                </c:pt>
                <c:pt idx="1020">
                  <c:v>23.8</c:v>
                </c:pt>
                <c:pt idx="1021">
                  <c:v>23.9</c:v>
                </c:pt>
                <c:pt idx="1022">
                  <c:v>23.88</c:v>
                </c:pt>
                <c:pt idx="1023">
                  <c:v>24</c:v>
                </c:pt>
                <c:pt idx="1024">
                  <c:v>23.72</c:v>
                </c:pt>
                <c:pt idx="1025">
                  <c:v>24</c:v>
                </c:pt>
                <c:pt idx="1026">
                  <c:v>24</c:v>
                </c:pt>
                <c:pt idx="1027">
                  <c:v>24</c:v>
                </c:pt>
                <c:pt idx="1028">
                  <c:v>23.98</c:v>
                </c:pt>
                <c:pt idx="1029">
                  <c:v>24.18</c:v>
                </c:pt>
                <c:pt idx="1030">
                  <c:v>24.18</c:v>
                </c:pt>
                <c:pt idx="1031">
                  <c:v>24.54</c:v>
                </c:pt>
                <c:pt idx="1032">
                  <c:v>24.14</c:v>
                </c:pt>
                <c:pt idx="1033">
                  <c:v>24.34</c:v>
                </c:pt>
                <c:pt idx="1034">
                  <c:v>24.2</c:v>
                </c:pt>
                <c:pt idx="1035">
                  <c:v>24.18</c:v>
                </c:pt>
                <c:pt idx="1036">
                  <c:v>24.28</c:v>
                </c:pt>
                <c:pt idx="1037">
                  <c:v>24.18</c:v>
                </c:pt>
                <c:pt idx="1038">
                  <c:v>24</c:v>
                </c:pt>
                <c:pt idx="1039">
                  <c:v>24</c:v>
                </c:pt>
                <c:pt idx="1040">
                  <c:v>23.98</c:v>
                </c:pt>
                <c:pt idx="1041">
                  <c:v>24</c:v>
                </c:pt>
                <c:pt idx="1042">
                  <c:v>24</c:v>
                </c:pt>
                <c:pt idx="1043">
                  <c:v>24</c:v>
                </c:pt>
                <c:pt idx="1044">
                  <c:v>24</c:v>
                </c:pt>
                <c:pt idx="1045">
                  <c:v>24.16</c:v>
                </c:pt>
                <c:pt idx="1046">
                  <c:v>24.1</c:v>
                </c:pt>
                <c:pt idx="1047">
                  <c:v>24.5</c:v>
                </c:pt>
                <c:pt idx="1048">
                  <c:v>23.96</c:v>
                </c:pt>
                <c:pt idx="1049">
                  <c:v>24.02</c:v>
                </c:pt>
                <c:pt idx="1050">
                  <c:v>24.02</c:v>
                </c:pt>
                <c:pt idx="1051">
                  <c:v>23.86</c:v>
                </c:pt>
                <c:pt idx="1052">
                  <c:v>24</c:v>
                </c:pt>
                <c:pt idx="1053">
                  <c:v>23.88</c:v>
                </c:pt>
                <c:pt idx="1054">
                  <c:v>24</c:v>
                </c:pt>
                <c:pt idx="1055">
                  <c:v>24</c:v>
                </c:pt>
                <c:pt idx="1056">
                  <c:v>23.92</c:v>
                </c:pt>
                <c:pt idx="1057">
                  <c:v>23.92</c:v>
                </c:pt>
                <c:pt idx="1058">
                  <c:v>24</c:v>
                </c:pt>
                <c:pt idx="1059">
                  <c:v>23.92</c:v>
                </c:pt>
                <c:pt idx="1060">
                  <c:v>24.06</c:v>
                </c:pt>
                <c:pt idx="1061">
                  <c:v>23.9</c:v>
                </c:pt>
                <c:pt idx="1062">
                  <c:v>23.92</c:v>
                </c:pt>
                <c:pt idx="1063">
                  <c:v>24</c:v>
                </c:pt>
                <c:pt idx="1064">
                  <c:v>23.92</c:v>
                </c:pt>
                <c:pt idx="1065">
                  <c:v>23.38</c:v>
                </c:pt>
                <c:pt idx="1066">
                  <c:v>23.18</c:v>
                </c:pt>
                <c:pt idx="1067">
                  <c:v>23.1</c:v>
                </c:pt>
                <c:pt idx="1068">
                  <c:v>22.98</c:v>
                </c:pt>
                <c:pt idx="1069">
                  <c:v>22.92</c:v>
                </c:pt>
                <c:pt idx="1070">
                  <c:v>22.96</c:v>
                </c:pt>
                <c:pt idx="1071">
                  <c:v>23.08</c:v>
                </c:pt>
                <c:pt idx="1072">
                  <c:v>23.1</c:v>
                </c:pt>
                <c:pt idx="1073">
                  <c:v>22.86</c:v>
                </c:pt>
                <c:pt idx="1074">
                  <c:v>23.1</c:v>
                </c:pt>
                <c:pt idx="1075">
                  <c:v>23</c:v>
                </c:pt>
                <c:pt idx="1076">
                  <c:v>23</c:v>
                </c:pt>
                <c:pt idx="1077">
                  <c:v>23.04</c:v>
                </c:pt>
                <c:pt idx="1078">
                  <c:v>22.94</c:v>
                </c:pt>
                <c:pt idx="1079">
                  <c:v>23.08</c:v>
                </c:pt>
                <c:pt idx="1080">
                  <c:v>23</c:v>
                </c:pt>
                <c:pt idx="1081">
                  <c:v>23.02</c:v>
                </c:pt>
                <c:pt idx="1082">
                  <c:v>23.16</c:v>
                </c:pt>
                <c:pt idx="1083">
                  <c:v>23.08</c:v>
                </c:pt>
                <c:pt idx="1084">
                  <c:v>23.04</c:v>
                </c:pt>
                <c:pt idx="1085">
                  <c:v>23.04</c:v>
                </c:pt>
                <c:pt idx="1086">
                  <c:v>23.04</c:v>
                </c:pt>
                <c:pt idx="1087">
                  <c:v>23.04</c:v>
                </c:pt>
                <c:pt idx="1088">
                  <c:v>23.08</c:v>
                </c:pt>
                <c:pt idx="1089">
                  <c:v>23.26</c:v>
                </c:pt>
                <c:pt idx="1090">
                  <c:v>23.38</c:v>
                </c:pt>
                <c:pt idx="1091">
                  <c:v>23.3</c:v>
                </c:pt>
                <c:pt idx="1092">
                  <c:v>23.16</c:v>
                </c:pt>
                <c:pt idx="1093">
                  <c:v>23.2</c:v>
                </c:pt>
                <c:pt idx="1094">
                  <c:v>23.08</c:v>
                </c:pt>
                <c:pt idx="1095">
                  <c:v>23.04</c:v>
                </c:pt>
                <c:pt idx="1096">
                  <c:v>23.02</c:v>
                </c:pt>
                <c:pt idx="1097">
                  <c:v>23</c:v>
                </c:pt>
                <c:pt idx="1098">
                  <c:v>23.16</c:v>
                </c:pt>
                <c:pt idx="1099">
                  <c:v>23.1</c:v>
                </c:pt>
                <c:pt idx="1100">
                  <c:v>23.08</c:v>
                </c:pt>
                <c:pt idx="1101">
                  <c:v>23.2</c:v>
                </c:pt>
                <c:pt idx="1102">
                  <c:v>23</c:v>
                </c:pt>
                <c:pt idx="1103">
                  <c:v>23</c:v>
                </c:pt>
                <c:pt idx="1104">
                  <c:v>23</c:v>
                </c:pt>
                <c:pt idx="1105">
                  <c:v>23.22</c:v>
                </c:pt>
                <c:pt idx="1106">
                  <c:v>23.26</c:v>
                </c:pt>
                <c:pt idx="1107">
                  <c:v>23.18</c:v>
                </c:pt>
                <c:pt idx="1108">
                  <c:v>23.22</c:v>
                </c:pt>
                <c:pt idx="1109">
                  <c:v>23.22</c:v>
                </c:pt>
                <c:pt idx="1110">
                  <c:v>23.2</c:v>
                </c:pt>
                <c:pt idx="1111">
                  <c:v>23.3</c:v>
                </c:pt>
                <c:pt idx="1112">
                  <c:v>23.18</c:v>
                </c:pt>
                <c:pt idx="1113">
                  <c:v>23.24</c:v>
                </c:pt>
                <c:pt idx="1114">
                  <c:v>23.12</c:v>
                </c:pt>
                <c:pt idx="1115">
                  <c:v>23.16</c:v>
                </c:pt>
                <c:pt idx="1116">
                  <c:v>23.2</c:v>
                </c:pt>
                <c:pt idx="1117">
                  <c:v>23.24</c:v>
                </c:pt>
                <c:pt idx="1118">
                  <c:v>23.1</c:v>
                </c:pt>
                <c:pt idx="1119">
                  <c:v>23.14</c:v>
                </c:pt>
                <c:pt idx="1120">
                  <c:v>23.1</c:v>
                </c:pt>
                <c:pt idx="1121">
                  <c:v>23.22</c:v>
                </c:pt>
                <c:pt idx="1122">
                  <c:v>23.02</c:v>
                </c:pt>
                <c:pt idx="1123">
                  <c:v>23.1</c:v>
                </c:pt>
                <c:pt idx="1124">
                  <c:v>23.1</c:v>
                </c:pt>
                <c:pt idx="1125">
                  <c:v>23.12</c:v>
                </c:pt>
                <c:pt idx="1126">
                  <c:v>23.2</c:v>
                </c:pt>
                <c:pt idx="1127">
                  <c:v>23.14</c:v>
                </c:pt>
                <c:pt idx="1128">
                  <c:v>23.1</c:v>
                </c:pt>
                <c:pt idx="1129">
                  <c:v>23.14</c:v>
                </c:pt>
                <c:pt idx="1130">
                  <c:v>23.12</c:v>
                </c:pt>
                <c:pt idx="1131">
                  <c:v>23.22</c:v>
                </c:pt>
                <c:pt idx="1132">
                  <c:v>23.1</c:v>
                </c:pt>
                <c:pt idx="1133">
                  <c:v>23.16</c:v>
                </c:pt>
                <c:pt idx="1134">
                  <c:v>23.24</c:v>
                </c:pt>
                <c:pt idx="1135">
                  <c:v>23.26</c:v>
                </c:pt>
                <c:pt idx="1136">
                  <c:v>23.3</c:v>
                </c:pt>
                <c:pt idx="1137">
                  <c:v>23.3</c:v>
                </c:pt>
                <c:pt idx="1138">
                  <c:v>23.22</c:v>
                </c:pt>
                <c:pt idx="1139">
                  <c:v>23.36</c:v>
                </c:pt>
                <c:pt idx="1140">
                  <c:v>23.64</c:v>
                </c:pt>
                <c:pt idx="1141">
                  <c:v>23.54</c:v>
                </c:pt>
                <c:pt idx="1142">
                  <c:v>23.5</c:v>
                </c:pt>
                <c:pt idx="1143">
                  <c:v>23.52</c:v>
                </c:pt>
                <c:pt idx="1144">
                  <c:v>23.6</c:v>
                </c:pt>
                <c:pt idx="1145">
                  <c:v>23.56</c:v>
                </c:pt>
                <c:pt idx="1146">
                  <c:v>23.52</c:v>
                </c:pt>
                <c:pt idx="1147">
                  <c:v>23.58</c:v>
                </c:pt>
                <c:pt idx="1148">
                  <c:v>23.58</c:v>
                </c:pt>
                <c:pt idx="1149">
                  <c:v>23.72</c:v>
                </c:pt>
                <c:pt idx="1150">
                  <c:v>23.62</c:v>
                </c:pt>
                <c:pt idx="1151">
                  <c:v>23.74</c:v>
                </c:pt>
                <c:pt idx="1152">
                  <c:v>23.8</c:v>
                </c:pt>
                <c:pt idx="1153">
                  <c:v>23.9</c:v>
                </c:pt>
                <c:pt idx="1154">
                  <c:v>23.76</c:v>
                </c:pt>
                <c:pt idx="1155">
                  <c:v>23.86</c:v>
                </c:pt>
                <c:pt idx="1156">
                  <c:v>23.82</c:v>
                </c:pt>
                <c:pt idx="1157">
                  <c:v>23.8</c:v>
                </c:pt>
                <c:pt idx="1158">
                  <c:v>23.8</c:v>
                </c:pt>
                <c:pt idx="1159">
                  <c:v>23.82</c:v>
                </c:pt>
                <c:pt idx="1160">
                  <c:v>23.8</c:v>
                </c:pt>
                <c:pt idx="1161">
                  <c:v>23.84</c:v>
                </c:pt>
                <c:pt idx="1162">
                  <c:v>24.04</c:v>
                </c:pt>
                <c:pt idx="1163">
                  <c:v>24.1</c:v>
                </c:pt>
                <c:pt idx="1164">
                  <c:v>24.1</c:v>
                </c:pt>
                <c:pt idx="1165">
                  <c:v>24.08</c:v>
                </c:pt>
                <c:pt idx="1166">
                  <c:v>24.04</c:v>
                </c:pt>
                <c:pt idx="1167">
                  <c:v>23.98</c:v>
                </c:pt>
                <c:pt idx="1168">
                  <c:v>24.04</c:v>
                </c:pt>
                <c:pt idx="1169">
                  <c:v>24.06</c:v>
                </c:pt>
                <c:pt idx="1170">
                  <c:v>24.04</c:v>
                </c:pt>
                <c:pt idx="1171">
                  <c:v>24.12</c:v>
                </c:pt>
                <c:pt idx="1172">
                  <c:v>24</c:v>
                </c:pt>
                <c:pt idx="1173">
                  <c:v>24.02</c:v>
                </c:pt>
                <c:pt idx="1174">
                  <c:v>24.04</c:v>
                </c:pt>
                <c:pt idx="1175">
                  <c:v>24.04</c:v>
                </c:pt>
                <c:pt idx="1176">
                  <c:v>23.94</c:v>
                </c:pt>
                <c:pt idx="1177">
                  <c:v>23.98</c:v>
                </c:pt>
                <c:pt idx="1178">
                  <c:v>23.96</c:v>
                </c:pt>
                <c:pt idx="1179">
                  <c:v>23.96</c:v>
                </c:pt>
                <c:pt idx="1180">
                  <c:v>23.92</c:v>
                </c:pt>
                <c:pt idx="1181">
                  <c:v>24.36</c:v>
                </c:pt>
                <c:pt idx="1182">
                  <c:v>24.28</c:v>
                </c:pt>
                <c:pt idx="1183">
                  <c:v>24.24</c:v>
                </c:pt>
                <c:pt idx="1184">
                  <c:v>24.2</c:v>
                </c:pt>
                <c:pt idx="1185">
                  <c:v>24.2</c:v>
                </c:pt>
                <c:pt idx="1186">
                  <c:v>23.92</c:v>
                </c:pt>
                <c:pt idx="1187">
                  <c:v>23.96</c:v>
                </c:pt>
                <c:pt idx="1188">
                  <c:v>23.96</c:v>
                </c:pt>
                <c:pt idx="1189">
                  <c:v>23.9</c:v>
                </c:pt>
                <c:pt idx="1190">
                  <c:v>24.1</c:v>
                </c:pt>
                <c:pt idx="1191">
                  <c:v>23.84</c:v>
                </c:pt>
                <c:pt idx="1192">
                  <c:v>23.86</c:v>
                </c:pt>
                <c:pt idx="1193">
                  <c:v>23.86</c:v>
                </c:pt>
                <c:pt idx="1194">
                  <c:v>23.6</c:v>
                </c:pt>
                <c:pt idx="1195">
                  <c:v>23.46</c:v>
                </c:pt>
                <c:pt idx="1196">
                  <c:v>23.68</c:v>
                </c:pt>
                <c:pt idx="1197">
                  <c:v>23.54</c:v>
                </c:pt>
                <c:pt idx="1198">
                  <c:v>23.7</c:v>
                </c:pt>
                <c:pt idx="1199">
                  <c:v>23.92</c:v>
                </c:pt>
                <c:pt idx="1200">
                  <c:v>23.9</c:v>
                </c:pt>
                <c:pt idx="1201">
                  <c:v>23.8</c:v>
                </c:pt>
                <c:pt idx="1202">
                  <c:v>23.74</c:v>
                </c:pt>
                <c:pt idx="1203">
                  <c:v>23.74</c:v>
                </c:pt>
                <c:pt idx="1204">
                  <c:v>23.74</c:v>
                </c:pt>
                <c:pt idx="1205">
                  <c:v>23.74</c:v>
                </c:pt>
                <c:pt idx="1206">
                  <c:v>24.1</c:v>
                </c:pt>
                <c:pt idx="1207">
                  <c:v>23.98</c:v>
                </c:pt>
                <c:pt idx="1208">
                  <c:v>23.88</c:v>
                </c:pt>
                <c:pt idx="1209">
                  <c:v>23.88</c:v>
                </c:pt>
                <c:pt idx="1210">
                  <c:v>23.88</c:v>
                </c:pt>
                <c:pt idx="1211">
                  <c:v>23.88</c:v>
                </c:pt>
                <c:pt idx="1212">
                  <c:v>23.7</c:v>
                </c:pt>
                <c:pt idx="1213">
                  <c:v>23.8</c:v>
                </c:pt>
                <c:pt idx="1214">
                  <c:v>23.84</c:v>
                </c:pt>
                <c:pt idx="1215">
                  <c:v>24.06</c:v>
                </c:pt>
                <c:pt idx="1216">
                  <c:v>23.88</c:v>
                </c:pt>
                <c:pt idx="1217">
                  <c:v>23.88</c:v>
                </c:pt>
                <c:pt idx="1218">
                  <c:v>23.88</c:v>
                </c:pt>
                <c:pt idx="1219">
                  <c:v>24.08</c:v>
                </c:pt>
                <c:pt idx="1220">
                  <c:v>23.86</c:v>
                </c:pt>
                <c:pt idx="1221">
                  <c:v>23.72</c:v>
                </c:pt>
                <c:pt idx="1222">
                  <c:v>23.8</c:v>
                </c:pt>
                <c:pt idx="1223">
                  <c:v>23.66</c:v>
                </c:pt>
                <c:pt idx="1224">
                  <c:v>23.74</c:v>
                </c:pt>
                <c:pt idx="1225">
                  <c:v>23.54</c:v>
                </c:pt>
                <c:pt idx="1226">
                  <c:v>23.62</c:v>
                </c:pt>
                <c:pt idx="1227">
                  <c:v>23.68</c:v>
                </c:pt>
                <c:pt idx="1228">
                  <c:v>24.2</c:v>
                </c:pt>
                <c:pt idx="1229">
                  <c:v>24</c:v>
                </c:pt>
                <c:pt idx="1230">
                  <c:v>24</c:v>
                </c:pt>
                <c:pt idx="1231">
                  <c:v>24.02</c:v>
                </c:pt>
                <c:pt idx="1232">
                  <c:v>24.02</c:v>
                </c:pt>
                <c:pt idx="1233">
                  <c:v>24.12</c:v>
                </c:pt>
                <c:pt idx="1234">
                  <c:v>24.1</c:v>
                </c:pt>
                <c:pt idx="1235">
                  <c:v>24.1</c:v>
                </c:pt>
                <c:pt idx="1236">
                  <c:v>24.12</c:v>
                </c:pt>
                <c:pt idx="1237">
                  <c:v>24.2</c:v>
                </c:pt>
                <c:pt idx="1238">
                  <c:v>24.2</c:v>
                </c:pt>
                <c:pt idx="1239">
                  <c:v>24.1</c:v>
                </c:pt>
                <c:pt idx="1240">
                  <c:v>24.2</c:v>
                </c:pt>
                <c:pt idx="1241">
                  <c:v>24.12</c:v>
                </c:pt>
                <c:pt idx="1242">
                  <c:v>24.22</c:v>
                </c:pt>
                <c:pt idx="1243">
                  <c:v>24.24</c:v>
                </c:pt>
                <c:pt idx="1244">
                  <c:v>24.24</c:v>
                </c:pt>
                <c:pt idx="1245">
                  <c:v>24.26</c:v>
                </c:pt>
                <c:pt idx="1246">
                  <c:v>24.32</c:v>
                </c:pt>
                <c:pt idx="1247">
                  <c:v>24.34</c:v>
                </c:pt>
                <c:pt idx="1248">
                  <c:v>24.04</c:v>
                </c:pt>
                <c:pt idx="1249">
                  <c:v>24.1</c:v>
                </c:pt>
                <c:pt idx="1250">
                  <c:v>24.34</c:v>
                </c:pt>
                <c:pt idx="1251">
                  <c:v>24.5</c:v>
                </c:pt>
                <c:pt idx="1252">
                  <c:v>25.16</c:v>
                </c:pt>
                <c:pt idx="1253">
                  <c:v>25.02</c:v>
                </c:pt>
                <c:pt idx="1254">
                  <c:v>25.06</c:v>
                </c:pt>
                <c:pt idx="1255">
                  <c:v>25.08</c:v>
                </c:pt>
                <c:pt idx="1256">
                  <c:v>25.1</c:v>
                </c:pt>
                <c:pt idx="1257">
                  <c:v>25.1</c:v>
                </c:pt>
                <c:pt idx="1258">
                  <c:v>25</c:v>
                </c:pt>
                <c:pt idx="1259">
                  <c:v>24.92</c:v>
                </c:pt>
                <c:pt idx="1260">
                  <c:v>24.88</c:v>
                </c:pt>
                <c:pt idx="1261">
                  <c:v>24.48</c:v>
                </c:pt>
                <c:pt idx="1262">
                  <c:v>24.24</c:v>
                </c:pt>
                <c:pt idx="1263">
                  <c:v>24.2</c:v>
                </c:pt>
                <c:pt idx="1264">
                  <c:v>24.3</c:v>
                </c:pt>
                <c:pt idx="1265">
                  <c:v>24.08</c:v>
                </c:pt>
                <c:pt idx="1266">
                  <c:v>24.2</c:v>
                </c:pt>
                <c:pt idx="1267">
                  <c:v>24.14</c:v>
                </c:pt>
                <c:pt idx="1268">
                  <c:v>24.2</c:v>
                </c:pt>
                <c:pt idx="1269">
                  <c:v>24.32</c:v>
                </c:pt>
                <c:pt idx="1270">
                  <c:v>24.38</c:v>
                </c:pt>
                <c:pt idx="1271">
                  <c:v>24.38</c:v>
                </c:pt>
                <c:pt idx="1272">
                  <c:v>24.58</c:v>
                </c:pt>
                <c:pt idx="1273">
                  <c:v>24.4</c:v>
                </c:pt>
                <c:pt idx="1274">
                  <c:v>24.38</c:v>
                </c:pt>
                <c:pt idx="1275">
                  <c:v>24.38</c:v>
                </c:pt>
                <c:pt idx="1276">
                  <c:v>24.46</c:v>
                </c:pt>
                <c:pt idx="1277">
                  <c:v>24.5</c:v>
                </c:pt>
                <c:pt idx="1278">
                  <c:v>24.5</c:v>
                </c:pt>
                <c:pt idx="1279">
                  <c:v>24.7</c:v>
                </c:pt>
                <c:pt idx="1280">
                  <c:v>24.76</c:v>
                </c:pt>
                <c:pt idx="1281">
                  <c:v>24.8</c:v>
                </c:pt>
                <c:pt idx="1282">
                  <c:v>24.82</c:v>
                </c:pt>
                <c:pt idx="1283">
                  <c:v>24.8</c:v>
                </c:pt>
                <c:pt idx="1284">
                  <c:v>24.68</c:v>
                </c:pt>
                <c:pt idx="1285">
                  <c:v>24.48</c:v>
                </c:pt>
                <c:pt idx="1286">
                  <c:v>24.7</c:v>
                </c:pt>
                <c:pt idx="1287">
                  <c:v>24.78</c:v>
                </c:pt>
                <c:pt idx="1288">
                  <c:v>24.78</c:v>
                </c:pt>
                <c:pt idx="1289">
                  <c:v>24.78</c:v>
                </c:pt>
                <c:pt idx="1290">
                  <c:v>24.68</c:v>
                </c:pt>
                <c:pt idx="1291">
                  <c:v>24.7</c:v>
                </c:pt>
                <c:pt idx="1292">
                  <c:v>24.92</c:v>
                </c:pt>
                <c:pt idx="1293">
                  <c:v>24.62</c:v>
                </c:pt>
                <c:pt idx="1294">
                  <c:v>24.68</c:v>
                </c:pt>
                <c:pt idx="1295">
                  <c:v>24.68</c:v>
                </c:pt>
                <c:pt idx="1296">
                  <c:v>24.46</c:v>
                </c:pt>
                <c:pt idx="1297">
                  <c:v>24.46</c:v>
                </c:pt>
                <c:pt idx="1298">
                  <c:v>24.48</c:v>
                </c:pt>
                <c:pt idx="1299">
                  <c:v>24.1</c:v>
                </c:pt>
                <c:pt idx="1300">
                  <c:v>23.82</c:v>
                </c:pt>
                <c:pt idx="1301">
                  <c:v>23.98</c:v>
                </c:pt>
                <c:pt idx="1302">
                  <c:v>24.14</c:v>
                </c:pt>
                <c:pt idx="1303">
                  <c:v>24.16</c:v>
                </c:pt>
                <c:pt idx="1304">
                  <c:v>24.22</c:v>
                </c:pt>
                <c:pt idx="1305">
                  <c:v>24.32</c:v>
                </c:pt>
                <c:pt idx="1306">
                  <c:v>24.56</c:v>
                </c:pt>
                <c:pt idx="1307">
                  <c:v>24.52</c:v>
                </c:pt>
                <c:pt idx="1308">
                  <c:v>24.52</c:v>
                </c:pt>
                <c:pt idx="1309">
                  <c:v>24.52</c:v>
                </c:pt>
                <c:pt idx="1310">
                  <c:v>24.64</c:v>
                </c:pt>
                <c:pt idx="1311">
                  <c:v>24.6</c:v>
                </c:pt>
                <c:pt idx="1312">
                  <c:v>24.64</c:v>
                </c:pt>
                <c:pt idx="1313">
                  <c:v>24.7</c:v>
                </c:pt>
                <c:pt idx="1314">
                  <c:v>24.74</c:v>
                </c:pt>
                <c:pt idx="1315">
                  <c:v>24.8</c:v>
                </c:pt>
                <c:pt idx="1316">
                  <c:v>24.86</c:v>
                </c:pt>
                <c:pt idx="1317">
                  <c:v>24.92</c:v>
                </c:pt>
                <c:pt idx="1318">
                  <c:v>24.9</c:v>
                </c:pt>
                <c:pt idx="1319">
                  <c:v>24.9</c:v>
                </c:pt>
                <c:pt idx="1320">
                  <c:v>24.9</c:v>
                </c:pt>
                <c:pt idx="1321">
                  <c:v>24.9</c:v>
                </c:pt>
                <c:pt idx="1322">
                  <c:v>24.86</c:v>
                </c:pt>
                <c:pt idx="1323">
                  <c:v>24.84</c:v>
                </c:pt>
                <c:pt idx="1324">
                  <c:v>24.76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A2-4783-91AC-38C608511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119264"/>
        <c:axId val="346112704"/>
      </c:lineChart>
      <c:catAx>
        <c:axId val="346119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6112704"/>
        <c:crosses val="autoZero"/>
        <c:auto val="1"/>
        <c:lblAlgn val="ctr"/>
        <c:lblOffset val="100"/>
        <c:noMultiLvlLbl val="0"/>
      </c:catAx>
      <c:valAx>
        <c:axId val="346112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MYR</a:t>
                </a:r>
              </a:p>
            </c:rich>
          </c:tx>
          <c:layout>
            <c:manualLayout>
              <c:xMode val="edge"/>
              <c:yMode val="edge"/>
              <c:x val="2.7777777777777776E-2"/>
              <c:y val="2.8938830562846286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6119264"/>
        <c:crosses val="autoZero"/>
        <c:crossBetween val="between"/>
      </c:valAx>
      <c:valAx>
        <c:axId val="34845088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Volume (m)</a:t>
                </a:r>
              </a:p>
            </c:rich>
          </c:tx>
          <c:layout>
            <c:manualLayout>
              <c:xMode val="edge"/>
              <c:yMode val="edge"/>
              <c:x val="0.86887489063867018"/>
              <c:y val="0.2212536453776611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455152"/>
        <c:crosses val="max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catAx>
        <c:axId val="3484551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4845088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CPO Price Return (Base: Apr 2007)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'CPO Price'!$D$2</c:f>
              <c:strCache>
                <c:ptCount val="1"/>
                <c:pt idx="0">
                  <c:v>Return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'CPO Price'!$A$3:$A$123</c:f>
              <c:numCache>
                <c:formatCode>mmm\-yy</c:formatCode>
                <c:ptCount val="121"/>
                <c:pt idx="0">
                  <c:v>39173</c:v>
                </c:pt>
                <c:pt idx="1">
                  <c:v>39203</c:v>
                </c:pt>
                <c:pt idx="2">
                  <c:v>39234</c:v>
                </c:pt>
                <c:pt idx="3">
                  <c:v>39264</c:v>
                </c:pt>
                <c:pt idx="4">
                  <c:v>39295</c:v>
                </c:pt>
                <c:pt idx="5">
                  <c:v>39326</c:v>
                </c:pt>
                <c:pt idx="6">
                  <c:v>39356</c:v>
                </c:pt>
                <c:pt idx="7">
                  <c:v>39387</c:v>
                </c:pt>
                <c:pt idx="8">
                  <c:v>39417</c:v>
                </c:pt>
                <c:pt idx="9">
                  <c:v>39448</c:v>
                </c:pt>
                <c:pt idx="10">
                  <c:v>39479</c:v>
                </c:pt>
                <c:pt idx="11">
                  <c:v>39508</c:v>
                </c:pt>
                <c:pt idx="12">
                  <c:v>39539</c:v>
                </c:pt>
                <c:pt idx="13">
                  <c:v>39569</c:v>
                </c:pt>
                <c:pt idx="14">
                  <c:v>39600</c:v>
                </c:pt>
                <c:pt idx="15">
                  <c:v>39630</c:v>
                </c:pt>
                <c:pt idx="16">
                  <c:v>39661</c:v>
                </c:pt>
                <c:pt idx="17">
                  <c:v>39692</c:v>
                </c:pt>
                <c:pt idx="18">
                  <c:v>39722</c:v>
                </c:pt>
                <c:pt idx="19">
                  <c:v>39753</c:v>
                </c:pt>
                <c:pt idx="20">
                  <c:v>39783</c:v>
                </c:pt>
                <c:pt idx="21">
                  <c:v>39814</c:v>
                </c:pt>
                <c:pt idx="22">
                  <c:v>39845</c:v>
                </c:pt>
                <c:pt idx="23">
                  <c:v>39873</c:v>
                </c:pt>
                <c:pt idx="24">
                  <c:v>39904</c:v>
                </c:pt>
                <c:pt idx="25">
                  <c:v>39934</c:v>
                </c:pt>
                <c:pt idx="26">
                  <c:v>39965</c:v>
                </c:pt>
                <c:pt idx="27">
                  <c:v>39995</c:v>
                </c:pt>
                <c:pt idx="28">
                  <c:v>40026</c:v>
                </c:pt>
                <c:pt idx="29">
                  <c:v>40057</c:v>
                </c:pt>
                <c:pt idx="30">
                  <c:v>40087</c:v>
                </c:pt>
                <c:pt idx="31">
                  <c:v>40118</c:v>
                </c:pt>
                <c:pt idx="32">
                  <c:v>40148</c:v>
                </c:pt>
                <c:pt idx="33">
                  <c:v>40179</c:v>
                </c:pt>
                <c:pt idx="34">
                  <c:v>40210</c:v>
                </c:pt>
                <c:pt idx="35">
                  <c:v>40238</c:v>
                </c:pt>
                <c:pt idx="36">
                  <c:v>40269</c:v>
                </c:pt>
                <c:pt idx="37">
                  <c:v>40299</c:v>
                </c:pt>
                <c:pt idx="38">
                  <c:v>40330</c:v>
                </c:pt>
                <c:pt idx="39">
                  <c:v>40360</c:v>
                </c:pt>
                <c:pt idx="40">
                  <c:v>40391</c:v>
                </c:pt>
                <c:pt idx="41">
                  <c:v>40422</c:v>
                </c:pt>
                <c:pt idx="42">
                  <c:v>40452</c:v>
                </c:pt>
                <c:pt idx="43">
                  <c:v>40483</c:v>
                </c:pt>
                <c:pt idx="44">
                  <c:v>40513</c:v>
                </c:pt>
                <c:pt idx="45">
                  <c:v>40544</c:v>
                </c:pt>
                <c:pt idx="46">
                  <c:v>40575</c:v>
                </c:pt>
                <c:pt idx="47">
                  <c:v>40603</c:v>
                </c:pt>
                <c:pt idx="48">
                  <c:v>40634</c:v>
                </c:pt>
                <c:pt idx="49">
                  <c:v>40664</c:v>
                </c:pt>
                <c:pt idx="50">
                  <c:v>40695</c:v>
                </c:pt>
                <c:pt idx="51">
                  <c:v>40725</c:v>
                </c:pt>
                <c:pt idx="52">
                  <c:v>40756</c:v>
                </c:pt>
                <c:pt idx="53">
                  <c:v>40787</c:v>
                </c:pt>
                <c:pt idx="54">
                  <c:v>40817</c:v>
                </c:pt>
                <c:pt idx="55">
                  <c:v>40848</c:v>
                </c:pt>
                <c:pt idx="56">
                  <c:v>40878</c:v>
                </c:pt>
                <c:pt idx="57">
                  <c:v>40909</c:v>
                </c:pt>
                <c:pt idx="58">
                  <c:v>40940</c:v>
                </c:pt>
                <c:pt idx="59">
                  <c:v>40969</c:v>
                </c:pt>
                <c:pt idx="60">
                  <c:v>41000</c:v>
                </c:pt>
                <c:pt idx="61">
                  <c:v>41030</c:v>
                </c:pt>
                <c:pt idx="62">
                  <c:v>41061</c:v>
                </c:pt>
                <c:pt idx="63">
                  <c:v>41091</c:v>
                </c:pt>
                <c:pt idx="64">
                  <c:v>41122</c:v>
                </c:pt>
                <c:pt idx="65">
                  <c:v>41153</c:v>
                </c:pt>
                <c:pt idx="66">
                  <c:v>41183</c:v>
                </c:pt>
                <c:pt idx="67">
                  <c:v>41214</c:v>
                </c:pt>
                <c:pt idx="68">
                  <c:v>41244</c:v>
                </c:pt>
                <c:pt idx="69">
                  <c:v>41275</c:v>
                </c:pt>
                <c:pt idx="70">
                  <c:v>41306</c:v>
                </c:pt>
                <c:pt idx="71">
                  <c:v>41334</c:v>
                </c:pt>
                <c:pt idx="72">
                  <c:v>41365</c:v>
                </c:pt>
                <c:pt idx="73">
                  <c:v>41395</c:v>
                </c:pt>
                <c:pt idx="74">
                  <c:v>41426</c:v>
                </c:pt>
                <c:pt idx="75">
                  <c:v>41456</c:v>
                </c:pt>
                <c:pt idx="76">
                  <c:v>41487</c:v>
                </c:pt>
                <c:pt idx="77">
                  <c:v>41518</c:v>
                </c:pt>
                <c:pt idx="78">
                  <c:v>41548</c:v>
                </c:pt>
                <c:pt idx="79">
                  <c:v>41579</c:v>
                </c:pt>
                <c:pt idx="80">
                  <c:v>41609</c:v>
                </c:pt>
                <c:pt idx="81">
                  <c:v>41640</c:v>
                </c:pt>
                <c:pt idx="82">
                  <c:v>41671</c:v>
                </c:pt>
                <c:pt idx="83">
                  <c:v>41699</c:v>
                </c:pt>
                <c:pt idx="84">
                  <c:v>41730</c:v>
                </c:pt>
                <c:pt idx="85">
                  <c:v>41760</c:v>
                </c:pt>
                <c:pt idx="86">
                  <c:v>41791</c:v>
                </c:pt>
                <c:pt idx="87">
                  <c:v>41821</c:v>
                </c:pt>
                <c:pt idx="88">
                  <c:v>41852</c:v>
                </c:pt>
                <c:pt idx="89">
                  <c:v>41883</c:v>
                </c:pt>
                <c:pt idx="90">
                  <c:v>41913</c:v>
                </c:pt>
                <c:pt idx="91">
                  <c:v>41944</c:v>
                </c:pt>
                <c:pt idx="92">
                  <c:v>41974</c:v>
                </c:pt>
                <c:pt idx="93">
                  <c:v>42005</c:v>
                </c:pt>
                <c:pt idx="94">
                  <c:v>42036</c:v>
                </c:pt>
                <c:pt idx="95">
                  <c:v>42064</c:v>
                </c:pt>
                <c:pt idx="96">
                  <c:v>42095</c:v>
                </c:pt>
                <c:pt idx="97">
                  <c:v>42125</c:v>
                </c:pt>
                <c:pt idx="98">
                  <c:v>42156</c:v>
                </c:pt>
                <c:pt idx="99">
                  <c:v>42186</c:v>
                </c:pt>
                <c:pt idx="100">
                  <c:v>42217</c:v>
                </c:pt>
                <c:pt idx="101">
                  <c:v>42248</c:v>
                </c:pt>
                <c:pt idx="102">
                  <c:v>42278</c:v>
                </c:pt>
                <c:pt idx="103">
                  <c:v>42309</c:v>
                </c:pt>
                <c:pt idx="104">
                  <c:v>42339</c:v>
                </c:pt>
                <c:pt idx="105">
                  <c:v>42370</c:v>
                </c:pt>
                <c:pt idx="106">
                  <c:v>42401</c:v>
                </c:pt>
                <c:pt idx="107">
                  <c:v>42430</c:v>
                </c:pt>
                <c:pt idx="108">
                  <c:v>42461</c:v>
                </c:pt>
                <c:pt idx="109">
                  <c:v>42491</c:v>
                </c:pt>
                <c:pt idx="110">
                  <c:v>42522</c:v>
                </c:pt>
                <c:pt idx="111">
                  <c:v>42552</c:v>
                </c:pt>
                <c:pt idx="112">
                  <c:v>42583</c:v>
                </c:pt>
                <c:pt idx="113">
                  <c:v>42614</c:v>
                </c:pt>
                <c:pt idx="114">
                  <c:v>42644</c:v>
                </c:pt>
                <c:pt idx="115">
                  <c:v>42675</c:v>
                </c:pt>
                <c:pt idx="116">
                  <c:v>42705</c:v>
                </c:pt>
                <c:pt idx="117">
                  <c:v>42736</c:v>
                </c:pt>
                <c:pt idx="118">
                  <c:v>42767</c:v>
                </c:pt>
                <c:pt idx="119">
                  <c:v>42795</c:v>
                </c:pt>
                <c:pt idx="120">
                  <c:v>42826</c:v>
                </c:pt>
              </c:numCache>
            </c:numRef>
          </c:cat>
          <c:val>
            <c:numRef>
              <c:f>'CPO Price'!$D$3:$D$123</c:f>
              <c:numCache>
                <c:formatCode>0.00</c:formatCode>
                <c:ptCount val="121"/>
                <c:pt idx="0">
                  <c:v>1</c:v>
                </c:pt>
                <c:pt idx="1">
                  <c:v>1.1475341255945832</c:v>
                </c:pt>
                <c:pt idx="2">
                  <c:v>1.1596194666955888</c:v>
                </c:pt>
                <c:pt idx="3">
                  <c:v>1.1844718860879133</c:v>
                </c:pt>
                <c:pt idx="4">
                  <c:v>1.1303822376473869</c:v>
                </c:pt>
                <c:pt idx="5">
                  <c:v>1.1545839079035032</c:v>
                </c:pt>
                <c:pt idx="6">
                  <c:v>1.2768162873212379</c:v>
                </c:pt>
                <c:pt idx="7">
                  <c:v>1.3593529694302848</c:v>
                </c:pt>
                <c:pt idx="8">
                  <c:v>1.3688198199594057</c:v>
                </c:pt>
                <c:pt idx="9">
                  <c:v>1.529291458142886</c:v>
                </c:pt>
                <c:pt idx="10">
                  <c:v>1.7190623014827784</c:v>
                </c:pt>
                <c:pt idx="11">
                  <c:v>1.7769479865511844</c:v>
                </c:pt>
                <c:pt idx="12">
                  <c:v>1.6787468430919881</c:v>
                </c:pt>
                <c:pt idx="13">
                  <c:v>1.6839373421545993</c:v>
                </c:pt>
                <c:pt idx="14">
                  <c:v>1.6987496320168578</c:v>
                </c:pt>
                <c:pt idx="15">
                  <c:v>1.590074526270123</c:v>
                </c:pt>
                <c:pt idx="16">
                  <c:v>1.2267705799414326</c:v>
                </c:pt>
                <c:pt idx="17">
                  <c:v>1.0335135805147115</c:v>
                </c:pt>
                <c:pt idx="18">
                  <c:v>0.75362947583706485</c:v>
                </c:pt>
                <c:pt idx="19">
                  <c:v>0.67104631164686024</c:v>
                </c:pt>
                <c:pt idx="20">
                  <c:v>0.68232596334113205</c:v>
                </c:pt>
                <c:pt idx="21">
                  <c:v>0.80902062255000695</c:v>
                </c:pt>
                <c:pt idx="22">
                  <c:v>0.82025379216312111</c:v>
                </c:pt>
                <c:pt idx="23">
                  <c:v>0.86334268139632186</c:v>
                </c:pt>
                <c:pt idx="24">
                  <c:v>1.0740614493112906</c:v>
                </c:pt>
                <c:pt idx="25">
                  <c:v>1.1967431555135495</c:v>
                </c:pt>
                <c:pt idx="26">
                  <c:v>1.0703583768457261</c:v>
                </c:pt>
                <c:pt idx="27">
                  <c:v>0.93266295842952551</c:v>
                </c:pt>
                <c:pt idx="28">
                  <c:v>1.0641142839435398</c:v>
                </c:pt>
                <c:pt idx="29">
                  <c:v>0.98607086967973845</c:v>
                </c:pt>
                <c:pt idx="30">
                  <c:v>0.98628778605847445</c:v>
                </c:pt>
                <c:pt idx="31">
                  <c:v>1.0448087262360362</c:v>
                </c:pt>
                <c:pt idx="32">
                  <c:v>1.1273454083450831</c:v>
                </c:pt>
                <c:pt idx="33">
                  <c:v>1.1496568073007856</c:v>
                </c:pt>
                <c:pt idx="34">
                  <c:v>1.1687454486295534</c:v>
                </c:pt>
                <c:pt idx="35">
                  <c:v>1.2300708077036302</c:v>
                </c:pt>
                <c:pt idx="36">
                  <c:v>1.2372445422289708</c:v>
                </c:pt>
                <c:pt idx="37">
                  <c:v>1.2016702561162673</c:v>
                </c:pt>
                <c:pt idx="38">
                  <c:v>1.1851536232782263</c:v>
                </c:pt>
                <c:pt idx="39">
                  <c:v>1.2000123952216422</c:v>
                </c:pt>
                <c:pt idx="40">
                  <c:v>1.340589702669621</c:v>
                </c:pt>
                <c:pt idx="41">
                  <c:v>1.371050959854976</c:v>
                </c:pt>
                <c:pt idx="42">
                  <c:v>1.449032398010567</c:v>
                </c:pt>
                <c:pt idx="43">
                  <c:v>1.6408329588943462</c:v>
                </c:pt>
                <c:pt idx="44">
                  <c:v>1.8146914364512481</c:v>
                </c:pt>
                <c:pt idx="45">
                  <c:v>1.9190437086503154</c:v>
                </c:pt>
                <c:pt idx="46">
                  <c:v>1.9345067476487814</c:v>
                </c:pt>
                <c:pt idx="47">
                  <c:v>1.7697742520258442</c:v>
                </c:pt>
                <c:pt idx="48">
                  <c:v>1.7412032661409027</c:v>
                </c:pt>
                <c:pt idx="49">
                  <c:v>1.7716490292992053</c:v>
                </c:pt>
                <c:pt idx="50">
                  <c:v>1.6670178646131919</c:v>
                </c:pt>
                <c:pt idx="51">
                  <c:v>1.6014161540726051</c:v>
                </c:pt>
                <c:pt idx="52">
                  <c:v>1.6230148277838894</c:v>
                </c:pt>
                <c:pt idx="53">
                  <c:v>1.5419345842177841</c:v>
                </c:pt>
                <c:pt idx="54">
                  <c:v>1.416835809795324</c:v>
                </c:pt>
                <c:pt idx="55">
                  <c:v>1.5273547047613145</c:v>
                </c:pt>
                <c:pt idx="56">
                  <c:v>1.5014796795835208</c:v>
                </c:pt>
                <c:pt idx="57">
                  <c:v>1.5812274368231047</c:v>
                </c:pt>
                <c:pt idx="58">
                  <c:v>1.6232937202708357</c:v>
                </c:pt>
                <c:pt idx="59">
                  <c:v>1.7132365473110116</c:v>
                </c:pt>
                <c:pt idx="60">
                  <c:v>1.7933561611998576</c:v>
                </c:pt>
                <c:pt idx="61">
                  <c:v>1.5976201174447249</c:v>
                </c:pt>
                <c:pt idx="62">
                  <c:v>1.4372724314776655</c:v>
                </c:pt>
                <c:pt idx="63">
                  <c:v>1.4758680528656203</c:v>
                </c:pt>
                <c:pt idx="64">
                  <c:v>1.4418896515393316</c:v>
                </c:pt>
                <c:pt idx="65">
                  <c:v>1.3627461613547978</c:v>
                </c:pt>
                <c:pt idx="66">
                  <c:v>1.1900807238809441</c:v>
                </c:pt>
                <c:pt idx="67">
                  <c:v>1.1514076323577263</c:v>
                </c:pt>
                <c:pt idx="68">
                  <c:v>1.1061805673912708</c:v>
                </c:pt>
                <c:pt idx="69">
                  <c:v>1.2031731767403666</c:v>
                </c:pt>
                <c:pt idx="70">
                  <c:v>1.2277157155916394</c:v>
                </c:pt>
                <c:pt idx="71">
                  <c:v>1.1959374661068158</c:v>
                </c:pt>
                <c:pt idx="72">
                  <c:v>1.1720611704188038</c:v>
                </c:pt>
                <c:pt idx="73">
                  <c:v>1.182783037139183</c:v>
                </c:pt>
                <c:pt idx="74">
                  <c:v>1.1822562402193955</c:v>
                </c:pt>
                <c:pt idx="75">
                  <c:v>1.130847058458964</c:v>
                </c:pt>
                <c:pt idx="76">
                  <c:v>1.1199702514680592</c:v>
                </c:pt>
                <c:pt idx="77">
                  <c:v>1.1245564834756201</c:v>
                </c:pt>
                <c:pt idx="78">
                  <c:v>1.1816054910831875</c:v>
                </c:pt>
                <c:pt idx="79">
                  <c:v>1.255481012069847</c:v>
                </c:pt>
                <c:pt idx="80">
                  <c:v>1.2321934894098325</c:v>
                </c:pt>
                <c:pt idx="81">
                  <c:v>1.1920174772625154</c:v>
                </c:pt>
                <c:pt idx="82">
                  <c:v>1.2568754745045787</c:v>
                </c:pt>
                <c:pt idx="83">
                  <c:v>1.3332920159278598</c:v>
                </c:pt>
                <c:pt idx="84">
                  <c:v>1.2787530407028092</c:v>
                </c:pt>
                <c:pt idx="85">
                  <c:v>1.2399714909902233</c:v>
                </c:pt>
                <c:pt idx="86">
                  <c:v>1.1751754698563706</c:v>
                </c:pt>
                <c:pt idx="87">
                  <c:v>1.1665298027610356</c:v>
                </c:pt>
                <c:pt idx="88">
                  <c:v>1.0502781177855938</c:v>
                </c:pt>
                <c:pt idx="89">
                  <c:v>1.017926589299825</c:v>
                </c:pt>
                <c:pt idx="90">
                  <c:v>1.0428874668815173</c:v>
                </c:pt>
                <c:pt idx="91">
                  <c:v>1.0263243519623186</c:v>
                </c:pt>
                <c:pt idx="92">
                  <c:v>0.96766396554128387</c:v>
                </c:pt>
                <c:pt idx="93">
                  <c:v>0.99409677569297039</c:v>
                </c:pt>
                <c:pt idx="94">
                  <c:v>0.982910088161014</c:v>
                </c:pt>
                <c:pt idx="95">
                  <c:v>0.94149455384949099</c:v>
                </c:pt>
                <c:pt idx="96">
                  <c:v>0.91692102694411304</c:v>
                </c:pt>
                <c:pt idx="97">
                  <c:v>0.931810786941634</c:v>
                </c:pt>
                <c:pt idx="98">
                  <c:v>0.93955780046791959</c:v>
                </c:pt>
                <c:pt idx="99">
                  <c:v>0.89196014936242074</c:v>
                </c:pt>
                <c:pt idx="100">
                  <c:v>0.75096450318402264</c:v>
                </c:pt>
                <c:pt idx="101">
                  <c:v>0.74912071396476665</c:v>
                </c:pt>
                <c:pt idx="102">
                  <c:v>0.82157078446258969</c:v>
                </c:pt>
                <c:pt idx="103">
                  <c:v>0.77959746517717432</c:v>
                </c:pt>
                <c:pt idx="104">
                  <c:v>0.80661904835685849</c:v>
                </c:pt>
                <c:pt idx="105">
                  <c:v>0.82369346616879202</c:v>
                </c:pt>
                <c:pt idx="106">
                  <c:v>0.92328907206271982</c:v>
                </c:pt>
                <c:pt idx="107">
                  <c:v>0.98088037061712718</c:v>
                </c:pt>
                <c:pt idx="108">
                  <c:v>1.0541826126028417</c:v>
                </c:pt>
                <c:pt idx="109">
                  <c:v>0.99868300770053142</c:v>
                </c:pt>
                <c:pt idx="110">
                  <c:v>0.95822810306626804</c:v>
                </c:pt>
                <c:pt idx="111">
                  <c:v>0.90514556638415899</c:v>
                </c:pt>
                <c:pt idx="112">
                  <c:v>1.0293921693187276</c:v>
                </c:pt>
                <c:pt idx="113">
                  <c:v>1.0728219271470849</c:v>
                </c:pt>
                <c:pt idx="114">
                  <c:v>1.0093583923397531</c:v>
                </c:pt>
                <c:pt idx="115">
                  <c:v>1.0380998125222727</c:v>
                </c:pt>
                <c:pt idx="116">
                  <c:v>1.1028028694938101</c:v>
                </c:pt>
                <c:pt idx="117">
                  <c:v>1.1256255713422476</c:v>
                </c:pt>
                <c:pt idx="118">
                  <c:v>1.0951023380486822</c:v>
                </c:pt>
                <c:pt idx="119">
                  <c:v>1.0277188143970499</c:v>
                </c:pt>
                <c:pt idx="120">
                  <c:v>0.96560325994329199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15B-4750-A7E1-0BEAA59D985C}"/>
            </c:ext>
          </c:extLst>
        </c:ser>
        <c:ser>
          <c:idx val="1"/>
          <c:order val="1"/>
          <c:spPr>
            <a:ln w="22225" cap="rnd" cmpd="sng" algn="ctr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'CPO Price'!$E$3:$E$123</c:f>
              <c:numCache>
                <c:formatCode>General</c:formatCode>
                <c:ptCount val="12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15B-4750-A7E1-0BEAA59D98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284719832"/>
        <c:axId val="284720488"/>
      </c:lineChart>
      <c:dateAx>
        <c:axId val="284719832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720488"/>
        <c:crosses val="autoZero"/>
        <c:auto val="1"/>
        <c:lblOffset val="100"/>
        <c:baseTimeUnit val="months"/>
      </c:dateAx>
      <c:valAx>
        <c:axId val="284720488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719832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Geographic</a:t>
            </a:r>
            <a:r>
              <a:rPr lang="en-MY" baseline="0"/>
              <a:t> Profile for Palm Oil Land</a:t>
            </a:r>
            <a:endParaRPr lang="en-MY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7EC9-4DE2-87C6-E40203EDA20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EC9-4DE2-87C6-E40203EDA20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58E-41EC-A780-B9EDD84FE943}"/>
              </c:ext>
            </c:extLst>
          </c:dPt>
          <c:dLbls>
            <c:dLbl>
              <c:idx val="0"/>
              <c:layout>
                <c:manualLayout>
                  <c:x val="-1.3585848643919511E-2"/>
                  <c:y val="2.320064158646835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EC9-4DE2-87C6-E40203EDA201}"/>
                </c:ext>
              </c:extLst>
            </c:dLbl>
            <c:dLbl>
              <c:idx val="1"/>
              <c:layout>
                <c:manualLayout>
                  <c:x val="1.9319116360454944E-2"/>
                  <c:y val="1.13918051910177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EC9-4DE2-87C6-E40203EDA20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Land!$A$46:$A$48</c:f>
              <c:strCache>
                <c:ptCount val="3"/>
                <c:pt idx="0">
                  <c:v>  Malaysia</c:v>
                </c:pt>
                <c:pt idx="1">
                  <c:v>  Indonesia</c:v>
                </c:pt>
                <c:pt idx="2">
                  <c:v>  Liberia</c:v>
                </c:pt>
              </c:strCache>
            </c:strRef>
          </c:cat>
          <c:val>
            <c:numRef>
              <c:f>Land!$G$42:$G$44</c:f>
              <c:numCache>
                <c:formatCode>0%</c:formatCode>
                <c:ptCount val="3"/>
                <c:pt idx="0">
                  <c:v>0.44</c:v>
                </c:pt>
                <c:pt idx="1">
                  <c:v>0.52</c:v>
                </c:pt>
                <c:pt idx="2">
                  <c:v>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C9-4DE2-87C6-E40203EDA2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2016</a:t>
            </a:r>
            <a:r>
              <a:rPr lang="en-MY" baseline="0"/>
              <a:t> Margins: KLK vs Comps</a:t>
            </a:r>
            <a:endParaRPr lang="en-MY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'Competitor Analysis'!$B$18</c:f>
              <c:strCache>
                <c:ptCount val="1"/>
                <c:pt idx="0">
                  <c:v>  EBITDA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('Competitor Analysis'!$C$15:$E$15,'Competitor Analysis'!$I$27)</c:f>
              <c:strCache>
                <c:ptCount val="4"/>
                <c:pt idx="0">
                  <c:v>KLK</c:v>
                </c:pt>
                <c:pt idx="1">
                  <c:v>AAL</c:v>
                </c:pt>
                <c:pt idx="2">
                  <c:v>B. Agri</c:v>
                </c:pt>
                <c:pt idx="3">
                  <c:v>Comps</c:v>
                </c:pt>
              </c:strCache>
            </c:strRef>
          </c:cat>
          <c:val>
            <c:numRef>
              <c:f>('Competitor Analysis'!$C$18:$E$18,'Competitor Analysis'!$K$18)</c:f>
              <c:numCache>
                <c:formatCode>0.0%</c:formatCode>
                <c:ptCount val="4"/>
                <c:pt idx="0">
                  <c:v>0.10577971646673937</c:v>
                </c:pt>
                <c:pt idx="1">
                  <c:v>0.2595883375088005</c:v>
                </c:pt>
                <c:pt idx="2">
                  <c:v>0.30359356178336916</c:v>
                </c:pt>
                <c:pt idx="3">
                  <c:v>0.24048438735364644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BA5-4B2A-8712-A2D6FB46E1B8}"/>
            </c:ext>
          </c:extLst>
        </c:ser>
        <c:ser>
          <c:idx val="1"/>
          <c:order val="1"/>
          <c:tx>
            <c:strRef>
              <c:f>'Competitor Analysis'!$B$20</c:f>
              <c:strCache>
                <c:ptCount val="1"/>
                <c:pt idx="0">
                  <c:v>  Net Income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('Competitor Analysis'!$C$15:$E$15,'Competitor Analysis'!$I$27)</c:f>
              <c:strCache>
                <c:ptCount val="4"/>
                <c:pt idx="0">
                  <c:v>KLK</c:v>
                </c:pt>
                <c:pt idx="1">
                  <c:v>AAL</c:v>
                </c:pt>
                <c:pt idx="2">
                  <c:v>B. Agri</c:v>
                </c:pt>
                <c:pt idx="3">
                  <c:v>Comps</c:v>
                </c:pt>
              </c:strCache>
            </c:strRef>
          </c:cat>
          <c:val>
            <c:numRef>
              <c:f>('Competitor Analysis'!$C$20:$E$20,'Competitor Analysis'!$K$20)</c:f>
              <c:numCache>
                <c:formatCode>0.0%</c:formatCode>
                <c:ptCount val="4"/>
                <c:pt idx="0">
                  <c:v>0.10190233854355991</c:v>
                </c:pt>
                <c:pt idx="1">
                  <c:v>0.14972332012451481</c:v>
                </c:pt>
                <c:pt idx="2">
                  <c:v>0.17921223824947</c:v>
                </c:pt>
                <c:pt idx="3">
                  <c:v>0.13184891260428405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BA5-4B2A-8712-A2D6FB46E1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4706728"/>
        <c:axId val="364709024"/>
      </c:barChart>
      <c:catAx>
        <c:axId val="364706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709024"/>
        <c:crosses val="autoZero"/>
        <c:auto val="1"/>
        <c:lblAlgn val="ctr"/>
        <c:lblOffset val="100"/>
        <c:noMultiLvlLbl val="0"/>
      </c:catAx>
      <c:valAx>
        <c:axId val="364709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706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 baseline="0"/>
              <a:t>2012 - 2016 Average Margins: KLK vs Comps</a:t>
            </a:r>
            <a:endParaRPr lang="en-MY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'Competitor Analysis'!$B$18</c:f>
              <c:strCache>
                <c:ptCount val="1"/>
                <c:pt idx="0">
                  <c:v>  EBITDA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('Competitor Analysis'!$C$15:$E$15,'Competitor Analysis'!$I$27)</c:f>
              <c:strCache>
                <c:ptCount val="4"/>
                <c:pt idx="0">
                  <c:v>KLK</c:v>
                </c:pt>
                <c:pt idx="1">
                  <c:v>AAL</c:v>
                </c:pt>
                <c:pt idx="2">
                  <c:v>B. Agri</c:v>
                </c:pt>
                <c:pt idx="3">
                  <c:v>Comps</c:v>
                </c:pt>
              </c:strCache>
            </c:strRef>
          </c:cat>
          <c:val>
            <c:numRef>
              <c:f>('Competitor Analysis'!$C$23:$E$23,'Competitor Analysis'!$K$23)</c:f>
              <c:numCache>
                <c:formatCode>0.0%</c:formatCode>
                <c:ptCount val="4"/>
                <c:pt idx="0">
                  <c:v>0.14213204329243004</c:v>
                </c:pt>
                <c:pt idx="1">
                  <c:v>0.27433647743989553</c:v>
                </c:pt>
                <c:pt idx="2">
                  <c:v>0.33864762147917593</c:v>
                </c:pt>
                <c:pt idx="3">
                  <c:v>0.25092476399772118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16-42F3-9F2D-41570DA93CAB}"/>
            </c:ext>
          </c:extLst>
        </c:ser>
        <c:ser>
          <c:idx val="1"/>
          <c:order val="1"/>
          <c:tx>
            <c:strRef>
              <c:f>'Competitor Analysis'!$B$20</c:f>
              <c:strCache>
                <c:ptCount val="1"/>
                <c:pt idx="0">
                  <c:v>  Net Income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('Competitor Analysis'!$C$15:$E$15,'Competitor Analysis'!$I$27)</c:f>
              <c:strCache>
                <c:ptCount val="4"/>
                <c:pt idx="0">
                  <c:v>KLK</c:v>
                </c:pt>
                <c:pt idx="1">
                  <c:v>AAL</c:v>
                </c:pt>
                <c:pt idx="2">
                  <c:v>B. Agri</c:v>
                </c:pt>
                <c:pt idx="3">
                  <c:v>Comps</c:v>
                </c:pt>
              </c:strCache>
            </c:strRef>
          </c:cat>
          <c:val>
            <c:numRef>
              <c:f>('Competitor Analysis'!$C$25:$E$25,'Competitor Analysis'!$K$25)</c:f>
              <c:numCache>
                <c:formatCode>0.0%</c:formatCode>
                <c:ptCount val="4"/>
                <c:pt idx="0">
                  <c:v>9.4951917760093998E-2</c:v>
                </c:pt>
                <c:pt idx="1">
                  <c:v>0.14637605876624074</c:v>
                </c:pt>
                <c:pt idx="2">
                  <c:v>0.21205416712553635</c:v>
                </c:pt>
                <c:pt idx="3">
                  <c:v>0.14681514195745854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B16-42F3-9F2D-41570DA93C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4706728"/>
        <c:axId val="364709024"/>
      </c:barChart>
      <c:catAx>
        <c:axId val="364706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709024"/>
        <c:crosses val="autoZero"/>
        <c:auto val="1"/>
        <c:lblAlgn val="ctr"/>
        <c:lblOffset val="100"/>
        <c:noMultiLvlLbl val="0"/>
      </c:catAx>
      <c:valAx>
        <c:axId val="364709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706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Growth</a:t>
            </a:r>
            <a:r>
              <a:rPr lang="en-MY" baseline="0"/>
              <a:t> Rate of Revenue vs Cost (%)</a:t>
            </a:r>
            <a:endParaRPr lang="en-MY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Financials!$B$153</c:f>
              <c:strCache>
                <c:ptCount val="1"/>
                <c:pt idx="0">
                  <c:v>  Revenue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Financials!$L$150:$O$150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Financials!$D$153:$G$153</c:f>
              <c:numCache>
                <c:formatCode>0.0%</c:formatCode>
                <c:ptCount val="4"/>
                <c:pt idx="0">
                  <c:v>-9.1387702393960435E-2</c:v>
                </c:pt>
                <c:pt idx="1">
                  <c:v>0.21679239094785174</c:v>
                </c:pt>
                <c:pt idx="2">
                  <c:v>0.22641509433962259</c:v>
                </c:pt>
                <c:pt idx="3">
                  <c:v>0.20923076923076933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D2-4E0C-94BE-E621285CD0FC}"/>
            </c:ext>
          </c:extLst>
        </c:ser>
        <c:ser>
          <c:idx val="1"/>
          <c:order val="1"/>
          <c:tx>
            <c:strRef>
              <c:f>Financials!$B$163</c:f>
              <c:strCache>
                <c:ptCount val="1"/>
                <c:pt idx="0">
                  <c:v>  Total Operating Expense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Financials!$D$163:$G$163</c:f>
              <c:numCache>
                <c:formatCode>0.0%</c:formatCode>
                <c:ptCount val="4"/>
                <c:pt idx="0">
                  <c:v>-8.4858569051580734E-2</c:v>
                </c:pt>
                <c:pt idx="1">
                  <c:v>0.20974025974025978</c:v>
                </c:pt>
                <c:pt idx="2">
                  <c:v>0.29039184111647875</c:v>
                </c:pt>
                <c:pt idx="3">
                  <c:v>0.22795341098169719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3D2-4E0C-94BE-E621285CD0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123112"/>
        <c:axId val="367125080"/>
      </c:lineChart>
      <c:catAx>
        <c:axId val="367123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7125080"/>
        <c:crosses val="autoZero"/>
        <c:auto val="1"/>
        <c:lblAlgn val="ctr"/>
        <c:lblOffset val="100"/>
        <c:noMultiLvlLbl val="0"/>
      </c:catAx>
      <c:valAx>
        <c:axId val="367125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7123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Cash Flow Position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v>Operations</c:v>
          </c:tx>
          <c:spPr>
            <a:pattFill prst="narHorz">
              <a:fgClr>
                <a:schemeClr val="accent2"/>
              </a:fgClr>
              <a:bgClr>
                <a:schemeClr val="accent2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2"/>
              </a:innerShdw>
            </a:effectLst>
          </c:spPr>
          <c:invertIfNegative val="0"/>
          <c:cat>
            <c:numRef>
              <c:f>Financials!$K$94:$O$94</c:f>
              <c:numCache>
                <c:formatCode>General</c:formatCod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numCache>
            </c:numRef>
          </c:cat>
          <c:val>
            <c:numRef>
              <c:f>Financials!$K$96:$O$96</c:f>
              <c:numCache>
                <c:formatCode>#,##0_);\(#,##0\)</c:formatCode>
                <c:ptCount val="5"/>
                <c:pt idx="0">
                  <c:v>1700</c:v>
                </c:pt>
                <c:pt idx="1">
                  <c:v>1292</c:v>
                </c:pt>
                <c:pt idx="2">
                  <c:v>808</c:v>
                </c:pt>
                <c:pt idx="3">
                  <c:v>577</c:v>
                </c:pt>
                <c:pt idx="4">
                  <c:v>1408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FBB-490A-8EF8-EE2931E183BA}"/>
            </c:ext>
          </c:extLst>
        </c:ser>
        <c:ser>
          <c:idx val="2"/>
          <c:order val="1"/>
          <c:tx>
            <c:v>Investing</c:v>
          </c:tx>
          <c:spPr>
            <a:pattFill prst="narHorz">
              <a:fgClr>
                <a:schemeClr val="accent3"/>
              </a:fgClr>
              <a:bgClr>
                <a:schemeClr val="accent3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3"/>
              </a:innerShdw>
            </a:effectLst>
          </c:spPr>
          <c:invertIfNegative val="0"/>
          <c:cat>
            <c:numRef>
              <c:f>Financials!$K$94:$O$94</c:f>
              <c:numCache>
                <c:formatCode>General</c:formatCod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numCache>
            </c:numRef>
          </c:cat>
          <c:val>
            <c:numRef>
              <c:f>Financials!$K$97:$O$97</c:f>
              <c:numCache>
                <c:formatCode>#,##0_);\(#,##0\)</c:formatCode>
                <c:ptCount val="5"/>
                <c:pt idx="0">
                  <c:v>-457</c:v>
                </c:pt>
                <c:pt idx="1">
                  <c:v>-962</c:v>
                </c:pt>
                <c:pt idx="2">
                  <c:v>-1231</c:v>
                </c:pt>
                <c:pt idx="3">
                  <c:v>-849</c:v>
                </c:pt>
                <c:pt idx="4">
                  <c:v>-2030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BB-490A-8EF8-EE2931E183BA}"/>
            </c:ext>
          </c:extLst>
        </c:ser>
        <c:ser>
          <c:idx val="3"/>
          <c:order val="2"/>
          <c:tx>
            <c:v>Financing</c:v>
          </c:tx>
          <c:spPr>
            <a:pattFill prst="narHorz">
              <a:fgClr>
                <a:schemeClr val="accent4"/>
              </a:fgClr>
              <a:bgClr>
                <a:schemeClr val="accent4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4"/>
              </a:innerShdw>
            </a:effectLst>
          </c:spPr>
          <c:invertIfNegative val="0"/>
          <c:cat>
            <c:numRef>
              <c:f>Financials!$K$94:$O$94</c:f>
              <c:numCache>
                <c:formatCode>General</c:formatCod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numCache>
            </c:numRef>
          </c:cat>
          <c:val>
            <c:numRef>
              <c:f>Financials!$K$98:$O$98</c:f>
              <c:numCache>
                <c:formatCode>#,##0_);\(#,##0\)</c:formatCode>
                <c:ptCount val="5"/>
                <c:pt idx="0">
                  <c:v>-518</c:v>
                </c:pt>
                <c:pt idx="1">
                  <c:v>-920</c:v>
                </c:pt>
                <c:pt idx="2">
                  <c:v>-16</c:v>
                </c:pt>
                <c:pt idx="3">
                  <c:v>875</c:v>
                </c:pt>
                <c:pt idx="4">
                  <c:v>-484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FBB-490A-8EF8-EE2931E183BA}"/>
            </c:ext>
          </c:extLst>
        </c:ser>
        <c:ser>
          <c:idx val="0"/>
          <c:order val="3"/>
          <c:tx>
            <c:strRef>
              <c:f>Financials!$J$95</c:f>
              <c:strCache>
                <c:ptCount val="1"/>
                <c:pt idx="0">
                  <c:v>Net Cash Flow</c:v>
                </c:pt>
              </c:strCache>
            </c:strRef>
          </c:tx>
          <c:spPr>
            <a:pattFill prst="narHorz">
              <a:fgClr>
                <a:schemeClr val="accent1"/>
              </a:fgClr>
              <a:bgClr>
                <a:schemeClr val="accent1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1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Financials!$K$94:$O$94</c:f>
              <c:numCache>
                <c:formatCode>General</c:formatCod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numCache>
            </c:numRef>
          </c:cat>
          <c:val>
            <c:numRef>
              <c:f>Financials!$K$95:$O$95</c:f>
              <c:numCache>
                <c:formatCode>#,##0_);\(#,##0\)</c:formatCode>
                <c:ptCount val="5"/>
                <c:pt idx="0">
                  <c:v>725</c:v>
                </c:pt>
                <c:pt idx="1">
                  <c:v>-590</c:v>
                </c:pt>
                <c:pt idx="2">
                  <c:v>-439</c:v>
                </c:pt>
                <c:pt idx="3">
                  <c:v>603</c:v>
                </c:pt>
                <c:pt idx="4">
                  <c:v>-1106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BB-490A-8EF8-EE2931E183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overlap val="-22"/>
        <c:axId val="352404104"/>
        <c:axId val="352404432"/>
      </c:barChart>
      <c:catAx>
        <c:axId val="352404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2404432"/>
        <c:crosses val="autoZero"/>
        <c:auto val="1"/>
        <c:lblAlgn val="ctr"/>
        <c:lblOffset val="100"/>
        <c:noMultiLvlLbl val="0"/>
      </c:catAx>
      <c:valAx>
        <c:axId val="352404432"/>
        <c:scaling>
          <c:orientation val="minMax"/>
        </c:scaling>
        <c:delete val="0"/>
        <c:axPos val="l"/>
        <c:numFmt formatCode="#,##0_);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2404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Coverage</a:t>
            </a:r>
            <a:r>
              <a:rPr lang="en-MY" baseline="0"/>
              <a:t> Ratios (%)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Financials!$J$177</c:f>
              <c:strCache>
                <c:ptCount val="1"/>
                <c:pt idx="0">
                  <c:v>Intrst + ST Debt Cover to Op Cash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Financials!$K$171:$O$171</c:f>
              <c:numCache>
                <c:formatCode>General</c:formatCod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numCache>
            </c:numRef>
          </c:cat>
          <c:val>
            <c:numRef>
              <c:f>Financials!$K$177:$O$177</c:f>
              <c:numCache>
                <c:formatCode>0.0%</c:formatCode>
                <c:ptCount val="5"/>
                <c:pt idx="0">
                  <c:v>0.44647058823529412</c:v>
                </c:pt>
                <c:pt idx="1">
                  <c:v>0.66408668730650156</c:v>
                </c:pt>
                <c:pt idx="2">
                  <c:v>1.4616336633663367</c:v>
                </c:pt>
                <c:pt idx="3">
                  <c:v>3.4974003466204504</c:v>
                </c:pt>
                <c:pt idx="4">
                  <c:v>1.2286931818181819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EC-47DE-B53B-D65785C554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4699512"/>
        <c:axId val="364698528"/>
      </c:barChart>
      <c:lineChart>
        <c:grouping val="standard"/>
        <c:varyColors val="0"/>
        <c:ser>
          <c:idx val="0"/>
          <c:order val="0"/>
          <c:tx>
            <c:strRef>
              <c:f>Financials!$J$174</c:f>
              <c:strCache>
                <c:ptCount val="1"/>
                <c:pt idx="0">
                  <c:v>Interest Coverage %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Financials!$K$171:$O$171</c:f>
              <c:numCache>
                <c:formatCode>General</c:formatCod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numCache>
            </c:numRef>
          </c:cat>
          <c:val>
            <c:numRef>
              <c:f>Financials!$K$174:$O$174</c:f>
              <c:numCache>
                <c:formatCode>0.0%</c:formatCode>
                <c:ptCount val="5"/>
                <c:pt idx="0">
                  <c:v>4.552023121387283E-2</c:v>
                </c:pt>
                <c:pt idx="1">
                  <c:v>7.03125E-2</c:v>
                </c:pt>
                <c:pt idx="2">
                  <c:v>5.9589041095890409E-2</c:v>
                </c:pt>
                <c:pt idx="3">
                  <c:v>8.1903276131045241E-2</c:v>
                </c:pt>
                <c:pt idx="4">
                  <c:v>0.11888638073739653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EC-47DE-B53B-D65785C554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200432"/>
        <c:axId val="366198792"/>
      </c:lineChart>
      <c:catAx>
        <c:axId val="364699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698528"/>
        <c:crosses val="autoZero"/>
        <c:auto val="1"/>
        <c:lblAlgn val="ctr"/>
        <c:lblOffset val="100"/>
        <c:noMultiLvlLbl val="0"/>
      </c:catAx>
      <c:valAx>
        <c:axId val="364698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4699512"/>
        <c:crosses val="autoZero"/>
        <c:crossBetween val="between"/>
      </c:valAx>
      <c:valAx>
        <c:axId val="366198792"/>
        <c:scaling>
          <c:orientation val="minMax"/>
        </c:scaling>
        <c:delete val="0"/>
        <c:axPos val="r"/>
        <c:numFmt formatCode="0.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6200432"/>
        <c:crosses val="max"/>
        <c:crossBetween val="between"/>
      </c:valAx>
      <c:catAx>
        <c:axId val="3662004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6619879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_xlchart.v1.2</cx:f>
      </cx:numDim>
    </cx:data>
  </cx:chartData>
  <cx:chart>
    <cx:title pos="t" align="ctr" overlay="0">
      <cx:tx>
        <cx:txData>
          <cx:v>KLK Share Price Distribution</cx:v>
        </cx:txData>
      </cx:tx>
      <cx:txPr>
        <a:bodyPr spcFirstLastPara="1" vertOverflow="ellipsis" wrap="square" lIns="0" tIns="0" rIns="0" bIns="0" anchor="ctr" anchorCtr="1"/>
        <a:lstStyle/>
        <a:p>
          <a:pPr algn="ctr">
            <a:defRPr/>
          </a:pPr>
          <a:r>
            <a:rPr lang="en-US"/>
            <a:t>KLK Share Price Distribution</a:t>
          </a:r>
        </a:p>
      </cx:txPr>
    </cx:title>
    <cx:plotArea>
      <cx:plotAreaRegion>
        <cx:series layoutId="clusteredColumn" uniqueId="{6FFF6DF1-9F51-4A54-AA37-0A3F278D0719}" formatIdx="4">
          <cx:tx>
            <cx:txData>
              <cx:f>_xlchart.v1.1</cx:f>
              <cx:v> Close</cx:v>
            </cx:txData>
          </cx:tx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_xlchart.v1.4</cx:f>
      </cx:numDim>
    </cx:data>
  </cx:chartData>
  <cx:chart>
    <cx:title pos="t" align="ctr" overlay="0">
      <cx:tx>
        <cx:txData>
          <cx:v>CPO Return</cx:v>
        </cx:txData>
      </cx:tx>
      <cx:txPr>
        <a:bodyPr spcFirstLastPara="1" vertOverflow="ellipsis" wrap="square" lIns="0" tIns="0" rIns="0" bIns="0" anchor="ctr" anchorCtr="1"/>
        <a:lstStyle/>
        <a:p>
          <a:pPr algn="ctr">
            <a:defRPr/>
          </a:pPr>
          <a:r>
            <a:rPr lang="en-US"/>
            <a:t>CPO Return</a:t>
          </a:r>
        </a:p>
      </cx:txPr>
    </cx:title>
    <cx:plotArea>
      <cx:plotAreaRegion>
        <cx:series layoutId="clusteredColumn" uniqueId="{00000002-BF22-4F19-9BE2-5D8A82E12492}">
          <cx:tx>
            <cx:txData>
              <cx:f>_xlchart.v1.3</cx:f>
              <cx:v>Return</cx:v>
            </cx:txData>
          </cx:tx>
          <cx:dataLabels pos="inEnd">
            <cx:visibility seriesName="0" categoryName="0" value="1"/>
          </cx:dataLabels>
          <cx:dataId val="0"/>
          <cx:layoutPr>
            <cx:binning intervalClosed="r">
              <cx:binCount val="20"/>
            </cx:binning>
          </cx:layoutPr>
        </cx:series>
      </cx:plotAreaRegion>
      <cx:axis id="0">
        <cx:catScaling gapWidth="0"/>
        <cx:majorTickMarks type="out"/>
        <cx:tickLabels/>
      </cx:axis>
      <cx:axis id="1">
        <cx:valScaling/>
        <cx:majorTickMarks type="out"/>
        <cx:tickLabels/>
      </cx:axis>
    </cx:plotArea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_xlchart.v1.6</cx:f>
      </cx:numDim>
    </cx:data>
  </cx:chartData>
  <cx:chart>
    <cx:title pos="t" align="ctr" overlay="0">
      <cx:tx>
        <cx:txData>
          <cx:v>CPO Price (USD)</cx:v>
        </cx:txData>
      </cx:tx>
      <cx:txPr>
        <a:bodyPr spcFirstLastPara="1" vertOverflow="ellipsis" wrap="square" lIns="0" tIns="0" rIns="0" bIns="0" anchor="ctr" anchorCtr="1"/>
        <a:lstStyle/>
        <a:p>
          <a:pPr algn="ctr">
            <a:defRPr/>
          </a:pPr>
          <a:r>
            <a:rPr lang="en-US"/>
            <a:t>CPO Price (USD)</a:t>
          </a:r>
        </a:p>
      </cx:txPr>
    </cx:title>
    <cx:plotArea>
      <cx:plotAreaRegion>
        <cx:series layoutId="clusteredColumn" uniqueId="{00000002-BF22-4F19-9BE2-5D8A82E12492}">
          <cx:tx>
            <cx:txData>
              <cx:f>_xlchart.v1.5</cx:f>
              <cx:v>Price</cx:v>
            </cx:txData>
          </cx:tx>
          <cx:dataLabels pos="inEnd">
            <cx:visibility seriesName="0" categoryName="0" value="1"/>
          </cx:dataLabels>
          <cx:dataId val="0"/>
          <cx:layoutPr>
            <cx:binning intervalClosed="r">
              <cx:binCount val="20"/>
            </cx:binning>
          </cx:layoutPr>
        </cx:series>
      </cx:plotAreaRegion>
      <cx:axis id="0">
        <cx:catScaling gapWidth="0"/>
        <cx:majorTickMarks type="out"/>
        <cx:tickLabels/>
      </cx:axis>
      <cx:axis id="1">
        <cx:valScaling/>
        <cx:majorTickMarks type="out"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14/relationships/chartEx" Target="../charts/chartEx1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microsoft.com/office/2014/relationships/chartEx" Target="../charts/chartEx3.xml"/><Relationship Id="rId2" Type="http://schemas.microsoft.com/office/2014/relationships/chartEx" Target="../charts/chartEx2.xml"/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7</xdr:row>
      <xdr:rowOff>0</xdr:rowOff>
    </xdr:from>
    <xdr:to>
      <xdr:col>25</xdr:col>
      <xdr:colOff>144780</xdr:colOff>
      <xdr:row>7</xdr:row>
      <xdr:rowOff>106680</xdr:rowOff>
    </xdr:to>
    <xdr:pic>
      <xdr:nvPicPr>
        <xdr:cNvPr id="2" name="Picture 1" descr="Oil Palm Estate">
          <a:extLst>
            <a:ext uri="{FF2B5EF4-FFF2-40B4-BE49-F238E27FC236}">
              <a16:creationId xmlns:a16="http://schemas.microsoft.com/office/drawing/2014/main" id="{65B50CCD-4799-4E09-B7B4-8DDCD14BD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7983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144780</xdr:colOff>
      <xdr:row>8</xdr:row>
      <xdr:rowOff>106680</xdr:rowOff>
    </xdr:to>
    <xdr:pic>
      <xdr:nvPicPr>
        <xdr:cNvPr id="3" name="Picture 2" descr="Oil Palm Estate">
          <a:extLst>
            <a:ext uri="{FF2B5EF4-FFF2-40B4-BE49-F238E27FC236}">
              <a16:creationId xmlns:a16="http://schemas.microsoft.com/office/drawing/2014/main" id="{08FA4CF5-0A21-41BE-A97A-706A2C94D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9812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144780</xdr:colOff>
      <xdr:row>9</xdr:row>
      <xdr:rowOff>106680</xdr:rowOff>
    </xdr:to>
    <xdr:pic>
      <xdr:nvPicPr>
        <xdr:cNvPr id="4" name="Picture 3" descr="Oil Palm Estate">
          <a:extLst>
            <a:ext uri="{FF2B5EF4-FFF2-40B4-BE49-F238E27FC236}">
              <a16:creationId xmlns:a16="http://schemas.microsoft.com/office/drawing/2014/main" id="{A9DA107A-BBFB-4561-AFD8-6CD4C24F0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21640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10</xdr:row>
      <xdr:rowOff>0</xdr:rowOff>
    </xdr:from>
    <xdr:to>
      <xdr:col>25</xdr:col>
      <xdr:colOff>144780</xdr:colOff>
      <xdr:row>10</xdr:row>
      <xdr:rowOff>106680</xdr:rowOff>
    </xdr:to>
    <xdr:pic>
      <xdr:nvPicPr>
        <xdr:cNvPr id="5" name="Picture 4" descr="Oil Palm Estate">
          <a:extLst>
            <a:ext uri="{FF2B5EF4-FFF2-40B4-BE49-F238E27FC236}">
              <a16:creationId xmlns:a16="http://schemas.microsoft.com/office/drawing/2014/main" id="{B010CF0E-B7D7-4915-BC23-546F3A268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25146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10</xdr:row>
      <xdr:rowOff>0</xdr:rowOff>
    </xdr:from>
    <xdr:to>
      <xdr:col>25</xdr:col>
      <xdr:colOff>251460</xdr:colOff>
      <xdr:row>10</xdr:row>
      <xdr:rowOff>106680</xdr:rowOff>
    </xdr:to>
    <xdr:pic>
      <xdr:nvPicPr>
        <xdr:cNvPr id="6" name="Picture 5" descr="Rubber Estate">
          <a:extLst>
            <a:ext uri="{FF2B5EF4-FFF2-40B4-BE49-F238E27FC236}">
              <a16:creationId xmlns:a16="http://schemas.microsoft.com/office/drawing/2014/main" id="{3FA8F391-A17B-4165-9DD3-A04A6C7FF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251460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11</xdr:row>
      <xdr:rowOff>0</xdr:rowOff>
    </xdr:from>
    <xdr:to>
      <xdr:col>25</xdr:col>
      <xdr:colOff>144780</xdr:colOff>
      <xdr:row>11</xdr:row>
      <xdr:rowOff>106680</xdr:rowOff>
    </xdr:to>
    <xdr:pic>
      <xdr:nvPicPr>
        <xdr:cNvPr id="7" name="Picture 6" descr="Oil Palm Estate">
          <a:extLst>
            <a:ext uri="{FF2B5EF4-FFF2-40B4-BE49-F238E27FC236}">
              <a16:creationId xmlns:a16="http://schemas.microsoft.com/office/drawing/2014/main" id="{91C823EB-B3F3-4431-BA22-3BF5C4663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26974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11</xdr:row>
      <xdr:rowOff>0</xdr:rowOff>
    </xdr:from>
    <xdr:to>
      <xdr:col>25</xdr:col>
      <xdr:colOff>251460</xdr:colOff>
      <xdr:row>11</xdr:row>
      <xdr:rowOff>99060</xdr:rowOff>
    </xdr:to>
    <xdr:pic>
      <xdr:nvPicPr>
        <xdr:cNvPr id="8" name="Picture 7" descr="With Palm Oil Mill">
          <a:extLst>
            <a:ext uri="{FF2B5EF4-FFF2-40B4-BE49-F238E27FC236}">
              <a16:creationId xmlns:a16="http://schemas.microsoft.com/office/drawing/2014/main" id="{AD9C3714-4012-4E4A-8F26-82E713ACC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26974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12</xdr:row>
      <xdr:rowOff>0</xdr:rowOff>
    </xdr:from>
    <xdr:to>
      <xdr:col>25</xdr:col>
      <xdr:colOff>144780</xdr:colOff>
      <xdr:row>12</xdr:row>
      <xdr:rowOff>106680</xdr:rowOff>
    </xdr:to>
    <xdr:pic>
      <xdr:nvPicPr>
        <xdr:cNvPr id="9" name="Picture 8" descr="Oil Palm Estate">
          <a:extLst>
            <a:ext uri="{FF2B5EF4-FFF2-40B4-BE49-F238E27FC236}">
              <a16:creationId xmlns:a16="http://schemas.microsoft.com/office/drawing/2014/main" id="{3351C066-0CE5-46BF-91FD-9AF34F7D4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28803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13</xdr:row>
      <xdr:rowOff>0</xdr:rowOff>
    </xdr:from>
    <xdr:to>
      <xdr:col>25</xdr:col>
      <xdr:colOff>144780</xdr:colOff>
      <xdr:row>13</xdr:row>
      <xdr:rowOff>106680</xdr:rowOff>
    </xdr:to>
    <xdr:pic>
      <xdr:nvPicPr>
        <xdr:cNvPr id="10" name="Picture 9" descr="Oil Palm Estate">
          <a:extLst>
            <a:ext uri="{FF2B5EF4-FFF2-40B4-BE49-F238E27FC236}">
              <a16:creationId xmlns:a16="http://schemas.microsoft.com/office/drawing/2014/main" id="{3DD5C8D2-AA37-4037-966B-7CD40E43A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30632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13</xdr:row>
      <xdr:rowOff>0</xdr:rowOff>
    </xdr:from>
    <xdr:to>
      <xdr:col>25</xdr:col>
      <xdr:colOff>251460</xdr:colOff>
      <xdr:row>13</xdr:row>
      <xdr:rowOff>99060</xdr:rowOff>
    </xdr:to>
    <xdr:pic>
      <xdr:nvPicPr>
        <xdr:cNvPr id="11" name="Picture 10" descr="With Palm Oil Mill">
          <a:extLst>
            <a:ext uri="{FF2B5EF4-FFF2-40B4-BE49-F238E27FC236}">
              <a16:creationId xmlns:a16="http://schemas.microsoft.com/office/drawing/2014/main" id="{EFB3D17B-B080-46DA-BCC6-F4A2D77E4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306324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13</xdr:row>
      <xdr:rowOff>0</xdr:rowOff>
    </xdr:from>
    <xdr:to>
      <xdr:col>25</xdr:col>
      <xdr:colOff>358140</xdr:colOff>
      <xdr:row>13</xdr:row>
      <xdr:rowOff>99060</xdr:rowOff>
    </xdr:to>
    <xdr:pic>
      <xdr:nvPicPr>
        <xdr:cNvPr id="12" name="Picture 11" descr="With Rubber Factory">
          <a:extLst>
            <a:ext uri="{FF2B5EF4-FFF2-40B4-BE49-F238E27FC236}">
              <a16:creationId xmlns:a16="http://schemas.microsoft.com/office/drawing/2014/main" id="{895067A7-5540-4A80-ABCF-64D71A2FB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306324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365760</xdr:colOff>
      <xdr:row>13</xdr:row>
      <xdr:rowOff>0</xdr:rowOff>
    </xdr:from>
    <xdr:to>
      <xdr:col>25</xdr:col>
      <xdr:colOff>464820</xdr:colOff>
      <xdr:row>13</xdr:row>
      <xdr:rowOff>106680</xdr:rowOff>
    </xdr:to>
    <xdr:pic>
      <xdr:nvPicPr>
        <xdr:cNvPr id="13" name="Picture 12" descr="Rubber Estate">
          <a:extLst>
            <a:ext uri="{FF2B5EF4-FFF2-40B4-BE49-F238E27FC236}">
              <a16:creationId xmlns:a16="http://schemas.microsoft.com/office/drawing/2014/main" id="{8D0DBB6D-C2F6-4C0B-BEF9-E522ECE35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8120" y="306324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14</xdr:row>
      <xdr:rowOff>0</xdr:rowOff>
    </xdr:from>
    <xdr:to>
      <xdr:col>25</xdr:col>
      <xdr:colOff>144780</xdr:colOff>
      <xdr:row>14</xdr:row>
      <xdr:rowOff>106680</xdr:rowOff>
    </xdr:to>
    <xdr:pic>
      <xdr:nvPicPr>
        <xdr:cNvPr id="14" name="Picture 13" descr="Oil Palm Estate">
          <a:extLst>
            <a:ext uri="{FF2B5EF4-FFF2-40B4-BE49-F238E27FC236}">
              <a16:creationId xmlns:a16="http://schemas.microsoft.com/office/drawing/2014/main" id="{B9E33FAE-9707-4CC2-AB6C-A1CAB01B1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32461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14</xdr:row>
      <xdr:rowOff>0</xdr:rowOff>
    </xdr:from>
    <xdr:to>
      <xdr:col>25</xdr:col>
      <xdr:colOff>251460</xdr:colOff>
      <xdr:row>14</xdr:row>
      <xdr:rowOff>99060</xdr:rowOff>
    </xdr:to>
    <xdr:pic>
      <xdr:nvPicPr>
        <xdr:cNvPr id="15" name="Picture 14" descr="With Palm Oil Mill">
          <a:extLst>
            <a:ext uri="{FF2B5EF4-FFF2-40B4-BE49-F238E27FC236}">
              <a16:creationId xmlns:a16="http://schemas.microsoft.com/office/drawing/2014/main" id="{635F5E2A-2500-43B9-838B-B3BEE9818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324612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15</xdr:row>
      <xdr:rowOff>0</xdr:rowOff>
    </xdr:from>
    <xdr:to>
      <xdr:col>25</xdr:col>
      <xdr:colOff>144780</xdr:colOff>
      <xdr:row>15</xdr:row>
      <xdr:rowOff>106680</xdr:rowOff>
    </xdr:to>
    <xdr:pic>
      <xdr:nvPicPr>
        <xdr:cNvPr id="16" name="Picture 15" descr="Oil Palm Estate">
          <a:extLst>
            <a:ext uri="{FF2B5EF4-FFF2-40B4-BE49-F238E27FC236}">
              <a16:creationId xmlns:a16="http://schemas.microsoft.com/office/drawing/2014/main" id="{4E4D53E9-1E6C-41AB-91B2-27D164B47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34290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16</xdr:row>
      <xdr:rowOff>0</xdr:rowOff>
    </xdr:from>
    <xdr:to>
      <xdr:col>25</xdr:col>
      <xdr:colOff>144780</xdr:colOff>
      <xdr:row>16</xdr:row>
      <xdr:rowOff>106680</xdr:rowOff>
    </xdr:to>
    <xdr:pic>
      <xdr:nvPicPr>
        <xdr:cNvPr id="17" name="Picture 16" descr="Oil Palm Estate">
          <a:extLst>
            <a:ext uri="{FF2B5EF4-FFF2-40B4-BE49-F238E27FC236}">
              <a16:creationId xmlns:a16="http://schemas.microsoft.com/office/drawing/2014/main" id="{9118848D-573B-4081-A029-0D96672DE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36118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16</xdr:row>
      <xdr:rowOff>0</xdr:rowOff>
    </xdr:from>
    <xdr:to>
      <xdr:col>25</xdr:col>
      <xdr:colOff>251460</xdr:colOff>
      <xdr:row>16</xdr:row>
      <xdr:rowOff>106680</xdr:rowOff>
    </xdr:to>
    <xdr:pic>
      <xdr:nvPicPr>
        <xdr:cNvPr id="18" name="Picture 17" descr="Rubber Estate">
          <a:extLst>
            <a:ext uri="{FF2B5EF4-FFF2-40B4-BE49-F238E27FC236}">
              <a16:creationId xmlns:a16="http://schemas.microsoft.com/office/drawing/2014/main" id="{62A8BC30-EA6E-4D77-8052-129EAB0DC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36118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17</xdr:row>
      <xdr:rowOff>0</xdr:rowOff>
    </xdr:from>
    <xdr:to>
      <xdr:col>25</xdr:col>
      <xdr:colOff>144780</xdr:colOff>
      <xdr:row>17</xdr:row>
      <xdr:rowOff>106680</xdr:rowOff>
    </xdr:to>
    <xdr:pic>
      <xdr:nvPicPr>
        <xdr:cNvPr id="19" name="Picture 18" descr="Oil Palm Estate">
          <a:extLst>
            <a:ext uri="{FF2B5EF4-FFF2-40B4-BE49-F238E27FC236}">
              <a16:creationId xmlns:a16="http://schemas.microsoft.com/office/drawing/2014/main" id="{AF96B035-1E67-4421-8AA9-DCEF9FB2A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37947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18</xdr:row>
      <xdr:rowOff>0</xdr:rowOff>
    </xdr:from>
    <xdr:to>
      <xdr:col>25</xdr:col>
      <xdr:colOff>144780</xdr:colOff>
      <xdr:row>18</xdr:row>
      <xdr:rowOff>106680</xdr:rowOff>
    </xdr:to>
    <xdr:pic>
      <xdr:nvPicPr>
        <xdr:cNvPr id="20" name="Picture 19" descr="Oil Palm Estate">
          <a:extLst>
            <a:ext uri="{FF2B5EF4-FFF2-40B4-BE49-F238E27FC236}">
              <a16:creationId xmlns:a16="http://schemas.microsoft.com/office/drawing/2014/main" id="{2962766C-0AD2-475E-8A8D-3B14A4A38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40386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18</xdr:row>
      <xdr:rowOff>0</xdr:rowOff>
    </xdr:from>
    <xdr:to>
      <xdr:col>25</xdr:col>
      <xdr:colOff>251460</xdr:colOff>
      <xdr:row>18</xdr:row>
      <xdr:rowOff>106680</xdr:rowOff>
    </xdr:to>
    <xdr:pic>
      <xdr:nvPicPr>
        <xdr:cNvPr id="21" name="Picture 20" descr="Rubber Estate">
          <a:extLst>
            <a:ext uri="{FF2B5EF4-FFF2-40B4-BE49-F238E27FC236}">
              <a16:creationId xmlns:a16="http://schemas.microsoft.com/office/drawing/2014/main" id="{5A073AA3-DB19-48C8-88B6-56F7DF81D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403860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18</xdr:row>
      <xdr:rowOff>0</xdr:rowOff>
    </xdr:from>
    <xdr:to>
      <xdr:col>25</xdr:col>
      <xdr:colOff>358140</xdr:colOff>
      <xdr:row>18</xdr:row>
      <xdr:rowOff>99060</xdr:rowOff>
    </xdr:to>
    <xdr:pic>
      <xdr:nvPicPr>
        <xdr:cNvPr id="22" name="Picture 21" descr="With Palm Oil Mill">
          <a:extLst>
            <a:ext uri="{FF2B5EF4-FFF2-40B4-BE49-F238E27FC236}">
              <a16:creationId xmlns:a16="http://schemas.microsoft.com/office/drawing/2014/main" id="{B75CC8F3-3F28-4220-BBE2-A904C47AB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40386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365760</xdr:colOff>
      <xdr:row>18</xdr:row>
      <xdr:rowOff>0</xdr:rowOff>
    </xdr:from>
    <xdr:to>
      <xdr:col>25</xdr:col>
      <xdr:colOff>464820</xdr:colOff>
      <xdr:row>18</xdr:row>
      <xdr:rowOff>99060</xdr:rowOff>
    </xdr:to>
    <xdr:pic>
      <xdr:nvPicPr>
        <xdr:cNvPr id="23" name="Picture 22" descr="With Rubber Factory">
          <a:extLst>
            <a:ext uri="{FF2B5EF4-FFF2-40B4-BE49-F238E27FC236}">
              <a16:creationId xmlns:a16="http://schemas.microsoft.com/office/drawing/2014/main" id="{FBD5FCDE-7E11-429A-9C8D-8E19B74A6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8120" y="40386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19</xdr:row>
      <xdr:rowOff>0</xdr:rowOff>
    </xdr:from>
    <xdr:to>
      <xdr:col>25</xdr:col>
      <xdr:colOff>144780</xdr:colOff>
      <xdr:row>19</xdr:row>
      <xdr:rowOff>106680</xdr:rowOff>
    </xdr:to>
    <xdr:pic>
      <xdr:nvPicPr>
        <xdr:cNvPr id="24" name="Picture 23" descr="Oil Palm Estate">
          <a:extLst>
            <a:ext uri="{FF2B5EF4-FFF2-40B4-BE49-F238E27FC236}">
              <a16:creationId xmlns:a16="http://schemas.microsoft.com/office/drawing/2014/main" id="{EE0EA564-B2F7-4ACA-A0ED-5697F7827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43891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19</xdr:row>
      <xdr:rowOff>0</xdr:rowOff>
    </xdr:from>
    <xdr:to>
      <xdr:col>25</xdr:col>
      <xdr:colOff>251460</xdr:colOff>
      <xdr:row>19</xdr:row>
      <xdr:rowOff>99060</xdr:rowOff>
    </xdr:to>
    <xdr:pic>
      <xdr:nvPicPr>
        <xdr:cNvPr id="25" name="Picture 24" descr="With Palm Oil Mill">
          <a:extLst>
            <a:ext uri="{FF2B5EF4-FFF2-40B4-BE49-F238E27FC236}">
              <a16:creationId xmlns:a16="http://schemas.microsoft.com/office/drawing/2014/main" id="{DCC0DF63-03A8-48EE-BA70-29E283A67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438912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20</xdr:row>
      <xdr:rowOff>0</xdr:rowOff>
    </xdr:from>
    <xdr:to>
      <xdr:col>25</xdr:col>
      <xdr:colOff>99060</xdr:colOff>
      <xdr:row>20</xdr:row>
      <xdr:rowOff>106680</xdr:rowOff>
    </xdr:to>
    <xdr:pic>
      <xdr:nvPicPr>
        <xdr:cNvPr id="26" name="Picture 25" descr="Rubber Estate">
          <a:extLst>
            <a:ext uri="{FF2B5EF4-FFF2-40B4-BE49-F238E27FC236}">
              <a16:creationId xmlns:a16="http://schemas.microsoft.com/office/drawing/2014/main" id="{B9A4C489-3FAA-4BAF-B238-B1C30EB13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457200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21</xdr:row>
      <xdr:rowOff>0</xdr:rowOff>
    </xdr:from>
    <xdr:to>
      <xdr:col>25</xdr:col>
      <xdr:colOff>144780</xdr:colOff>
      <xdr:row>21</xdr:row>
      <xdr:rowOff>106680</xdr:rowOff>
    </xdr:to>
    <xdr:pic>
      <xdr:nvPicPr>
        <xdr:cNvPr id="27" name="Picture 26" descr="Oil Palm Estate">
          <a:extLst>
            <a:ext uri="{FF2B5EF4-FFF2-40B4-BE49-F238E27FC236}">
              <a16:creationId xmlns:a16="http://schemas.microsoft.com/office/drawing/2014/main" id="{EF91A1E8-7103-48DE-9B4E-694516304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47548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21</xdr:row>
      <xdr:rowOff>0</xdr:rowOff>
    </xdr:from>
    <xdr:to>
      <xdr:col>25</xdr:col>
      <xdr:colOff>251460</xdr:colOff>
      <xdr:row>21</xdr:row>
      <xdr:rowOff>106680</xdr:rowOff>
    </xdr:to>
    <xdr:pic>
      <xdr:nvPicPr>
        <xdr:cNvPr id="28" name="Picture 27" descr="Rubber Estate">
          <a:extLst>
            <a:ext uri="{FF2B5EF4-FFF2-40B4-BE49-F238E27FC236}">
              <a16:creationId xmlns:a16="http://schemas.microsoft.com/office/drawing/2014/main" id="{92244C1F-6B45-476C-8DA3-D0255A9E3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47548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21</xdr:row>
      <xdr:rowOff>0</xdr:rowOff>
    </xdr:from>
    <xdr:to>
      <xdr:col>25</xdr:col>
      <xdr:colOff>358140</xdr:colOff>
      <xdr:row>21</xdr:row>
      <xdr:rowOff>99060</xdr:rowOff>
    </xdr:to>
    <xdr:pic>
      <xdr:nvPicPr>
        <xdr:cNvPr id="29" name="Picture 28" descr="With Rubber Factory">
          <a:extLst>
            <a:ext uri="{FF2B5EF4-FFF2-40B4-BE49-F238E27FC236}">
              <a16:creationId xmlns:a16="http://schemas.microsoft.com/office/drawing/2014/main" id="{4409DD2F-BB67-4F0E-8C6A-57D81C303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47548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22</xdr:row>
      <xdr:rowOff>0</xdr:rowOff>
    </xdr:from>
    <xdr:to>
      <xdr:col>25</xdr:col>
      <xdr:colOff>144780</xdr:colOff>
      <xdr:row>22</xdr:row>
      <xdr:rowOff>106680</xdr:rowOff>
    </xdr:to>
    <xdr:pic>
      <xdr:nvPicPr>
        <xdr:cNvPr id="30" name="Picture 29" descr="Oil Palm Estate">
          <a:extLst>
            <a:ext uri="{FF2B5EF4-FFF2-40B4-BE49-F238E27FC236}">
              <a16:creationId xmlns:a16="http://schemas.microsoft.com/office/drawing/2014/main" id="{1CEA0C4A-B82D-43AA-AD72-9ACD9C45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49377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22</xdr:row>
      <xdr:rowOff>0</xdr:rowOff>
    </xdr:from>
    <xdr:to>
      <xdr:col>25</xdr:col>
      <xdr:colOff>251460</xdr:colOff>
      <xdr:row>22</xdr:row>
      <xdr:rowOff>106680</xdr:rowOff>
    </xdr:to>
    <xdr:pic>
      <xdr:nvPicPr>
        <xdr:cNvPr id="31" name="Picture 30" descr="Rubber Estate">
          <a:extLst>
            <a:ext uri="{FF2B5EF4-FFF2-40B4-BE49-F238E27FC236}">
              <a16:creationId xmlns:a16="http://schemas.microsoft.com/office/drawing/2014/main" id="{2FEDC6FF-2B98-4DDD-9CE8-E03741FDF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493776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23</xdr:row>
      <xdr:rowOff>0</xdr:rowOff>
    </xdr:from>
    <xdr:to>
      <xdr:col>25</xdr:col>
      <xdr:colOff>144780</xdr:colOff>
      <xdr:row>23</xdr:row>
      <xdr:rowOff>106680</xdr:rowOff>
    </xdr:to>
    <xdr:pic>
      <xdr:nvPicPr>
        <xdr:cNvPr id="32" name="Picture 31" descr="Oil Palm Estate">
          <a:extLst>
            <a:ext uri="{FF2B5EF4-FFF2-40B4-BE49-F238E27FC236}">
              <a16:creationId xmlns:a16="http://schemas.microsoft.com/office/drawing/2014/main" id="{C8A18530-DC66-4420-BD56-9D55D74D3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52882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23</xdr:row>
      <xdr:rowOff>0</xdr:rowOff>
    </xdr:from>
    <xdr:to>
      <xdr:col>25</xdr:col>
      <xdr:colOff>251460</xdr:colOff>
      <xdr:row>23</xdr:row>
      <xdr:rowOff>106680</xdr:rowOff>
    </xdr:to>
    <xdr:pic>
      <xdr:nvPicPr>
        <xdr:cNvPr id="33" name="Picture 32" descr="Rubber Estate">
          <a:extLst>
            <a:ext uri="{FF2B5EF4-FFF2-40B4-BE49-F238E27FC236}">
              <a16:creationId xmlns:a16="http://schemas.microsoft.com/office/drawing/2014/main" id="{34290D5A-17DB-47C2-880C-D86155F8D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52882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24</xdr:row>
      <xdr:rowOff>0</xdr:rowOff>
    </xdr:from>
    <xdr:to>
      <xdr:col>25</xdr:col>
      <xdr:colOff>99060</xdr:colOff>
      <xdr:row>24</xdr:row>
      <xdr:rowOff>106680</xdr:rowOff>
    </xdr:to>
    <xdr:pic>
      <xdr:nvPicPr>
        <xdr:cNvPr id="34" name="Picture 33" descr="Rubber Estate">
          <a:extLst>
            <a:ext uri="{FF2B5EF4-FFF2-40B4-BE49-F238E27FC236}">
              <a16:creationId xmlns:a16="http://schemas.microsoft.com/office/drawing/2014/main" id="{7540E036-32AF-4708-8602-B23EC3515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547116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106680</xdr:colOff>
      <xdr:row>24</xdr:row>
      <xdr:rowOff>0</xdr:rowOff>
    </xdr:from>
    <xdr:to>
      <xdr:col>25</xdr:col>
      <xdr:colOff>205740</xdr:colOff>
      <xdr:row>24</xdr:row>
      <xdr:rowOff>99060</xdr:rowOff>
    </xdr:to>
    <xdr:pic>
      <xdr:nvPicPr>
        <xdr:cNvPr id="35" name="Picture 34" descr="With Rubber Factory">
          <a:extLst>
            <a:ext uri="{FF2B5EF4-FFF2-40B4-BE49-F238E27FC236}">
              <a16:creationId xmlns:a16="http://schemas.microsoft.com/office/drawing/2014/main" id="{6852C4E9-B8A4-4BAB-8F20-4632CF9B3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9040" y="54711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25</xdr:row>
      <xdr:rowOff>0</xdr:rowOff>
    </xdr:from>
    <xdr:to>
      <xdr:col>25</xdr:col>
      <xdr:colOff>99060</xdr:colOff>
      <xdr:row>25</xdr:row>
      <xdr:rowOff>106680</xdr:rowOff>
    </xdr:to>
    <xdr:pic>
      <xdr:nvPicPr>
        <xdr:cNvPr id="36" name="Picture 35" descr="Rubber Estate">
          <a:extLst>
            <a:ext uri="{FF2B5EF4-FFF2-40B4-BE49-F238E27FC236}">
              <a16:creationId xmlns:a16="http://schemas.microsoft.com/office/drawing/2014/main" id="{144E8D7A-E78C-4A09-B73E-3D06C10CD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565404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26</xdr:row>
      <xdr:rowOff>0</xdr:rowOff>
    </xdr:from>
    <xdr:to>
      <xdr:col>25</xdr:col>
      <xdr:colOff>144780</xdr:colOff>
      <xdr:row>26</xdr:row>
      <xdr:rowOff>106680</xdr:rowOff>
    </xdr:to>
    <xdr:pic>
      <xdr:nvPicPr>
        <xdr:cNvPr id="37" name="Picture 36" descr="Oil Palm Estate">
          <a:extLst>
            <a:ext uri="{FF2B5EF4-FFF2-40B4-BE49-F238E27FC236}">
              <a16:creationId xmlns:a16="http://schemas.microsoft.com/office/drawing/2014/main" id="{946B7227-4027-4000-8E90-604192E1F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58369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26</xdr:row>
      <xdr:rowOff>0</xdr:rowOff>
    </xdr:from>
    <xdr:to>
      <xdr:col>25</xdr:col>
      <xdr:colOff>251460</xdr:colOff>
      <xdr:row>26</xdr:row>
      <xdr:rowOff>106680</xdr:rowOff>
    </xdr:to>
    <xdr:pic>
      <xdr:nvPicPr>
        <xdr:cNvPr id="38" name="Picture 37" descr="Rubber Estate">
          <a:extLst>
            <a:ext uri="{FF2B5EF4-FFF2-40B4-BE49-F238E27FC236}">
              <a16:creationId xmlns:a16="http://schemas.microsoft.com/office/drawing/2014/main" id="{BC10AF18-9E23-4BE9-B0EA-F07F5DEA5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583692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27</xdr:row>
      <xdr:rowOff>0</xdr:rowOff>
    </xdr:from>
    <xdr:to>
      <xdr:col>25</xdr:col>
      <xdr:colOff>144780</xdr:colOff>
      <xdr:row>27</xdr:row>
      <xdr:rowOff>106680</xdr:rowOff>
    </xdr:to>
    <xdr:pic>
      <xdr:nvPicPr>
        <xdr:cNvPr id="39" name="Picture 38" descr="Oil Palm Estate">
          <a:extLst>
            <a:ext uri="{FF2B5EF4-FFF2-40B4-BE49-F238E27FC236}">
              <a16:creationId xmlns:a16="http://schemas.microsoft.com/office/drawing/2014/main" id="{5E63320A-84F0-4068-9B4B-4A457C8BD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60198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28</xdr:row>
      <xdr:rowOff>0</xdr:rowOff>
    </xdr:from>
    <xdr:to>
      <xdr:col>25</xdr:col>
      <xdr:colOff>144780</xdr:colOff>
      <xdr:row>28</xdr:row>
      <xdr:rowOff>106680</xdr:rowOff>
    </xdr:to>
    <xdr:pic>
      <xdr:nvPicPr>
        <xdr:cNvPr id="40" name="Picture 39" descr="Oil Palm Estate">
          <a:extLst>
            <a:ext uri="{FF2B5EF4-FFF2-40B4-BE49-F238E27FC236}">
              <a16:creationId xmlns:a16="http://schemas.microsoft.com/office/drawing/2014/main" id="{30C61AE9-E3D9-41DD-995C-22BB22677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63703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29</xdr:row>
      <xdr:rowOff>0</xdr:rowOff>
    </xdr:from>
    <xdr:to>
      <xdr:col>25</xdr:col>
      <xdr:colOff>144780</xdr:colOff>
      <xdr:row>29</xdr:row>
      <xdr:rowOff>106680</xdr:rowOff>
    </xdr:to>
    <xdr:pic>
      <xdr:nvPicPr>
        <xdr:cNvPr id="41" name="Picture 40" descr="Oil Palm Estate">
          <a:extLst>
            <a:ext uri="{FF2B5EF4-FFF2-40B4-BE49-F238E27FC236}">
              <a16:creationId xmlns:a16="http://schemas.microsoft.com/office/drawing/2014/main" id="{51F6BDA2-2AF9-4093-8AFE-E4E36A25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65532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29</xdr:row>
      <xdr:rowOff>0</xdr:rowOff>
    </xdr:from>
    <xdr:to>
      <xdr:col>25</xdr:col>
      <xdr:colOff>251460</xdr:colOff>
      <xdr:row>29</xdr:row>
      <xdr:rowOff>106680</xdr:rowOff>
    </xdr:to>
    <xdr:pic>
      <xdr:nvPicPr>
        <xdr:cNvPr id="42" name="Picture 41" descr="Rubber Estate">
          <a:extLst>
            <a:ext uri="{FF2B5EF4-FFF2-40B4-BE49-F238E27FC236}">
              <a16:creationId xmlns:a16="http://schemas.microsoft.com/office/drawing/2014/main" id="{791D10C5-060D-422E-A3B2-66450CC22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655320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30</xdr:row>
      <xdr:rowOff>0</xdr:rowOff>
    </xdr:from>
    <xdr:to>
      <xdr:col>25</xdr:col>
      <xdr:colOff>144780</xdr:colOff>
      <xdr:row>30</xdr:row>
      <xdr:rowOff>106680</xdr:rowOff>
    </xdr:to>
    <xdr:pic>
      <xdr:nvPicPr>
        <xdr:cNvPr id="43" name="Picture 42" descr="Oil Palm Estate">
          <a:extLst>
            <a:ext uri="{FF2B5EF4-FFF2-40B4-BE49-F238E27FC236}">
              <a16:creationId xmlns:a16="http://schemas.microsoft.com/office/drawing/2014/main" id="{CBC75F57-5C36-4EF6-B203-B69192B99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67360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30</xdr:row>
      <xdr:rowOff>0</xdr:rowOff>
    </xdr:from>
    <xdr:to>
      <xdr:col>25</xdr:col>
      <xdr:colOff>251460</xdr:colOff>
      <xdr:row>30</xdr:row>
      <xdr:rowOff>99060</xdr:rowOff>
    </xdr:to>
    <xdr:pic>
      <xdr:nvPicPr>
        <xdr:cNvPr id="44" name="Picture 43" descr="With Palm Oil Mill">
          <a:extLst>
            <a:ext uri="{FF2B5EF4-FFF2-40B4-BE49-F238E27FC236}">
              <a16:creationId xmlns:a16="http://schemas.microsoft.com/office/drawing/2014/main" id="{6D7BAF1A-E0BD-4D1D-BB9A-1AAA19EB4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67360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31</xdr:row>
      <xdr:rowOff>0</xdr:rowOff>
    </xdr:from>
    <xdr:to>
      <xdr:col>25</xdr:col>
      <xdr:colOff>144780</xdr:colOff>
      <xdr:row>31</xdr:row>
      <xdr:rowOff>106680</xdr:rowOff>
    </xdr:to>
    <xdr:pic>
      <xdr:nvPicPr>
        <xdr:cNvPr id="45" name="Picture 44" descr="Oil Palm Estate">
          <a:extLst>
            <a:ext uri="{FF2B5EF4-FFF2-40B4-BE49-F238E27FC236}">
              <a16:creationId xmlns:a16="http://schemas.microsoft.com/office/drawing/2014/main" id="{4E7ADA49-F6C7-4470-965C-DA8E71F93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69189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31</xdr:row>
      <xdr:rowOff>0</xdr:rowOff>
    </xdr:from>
    <xdr:to>
      <xdr:col>25</xdr:col>
      <xdr:colOff>251460</xdr:colOff>
      <xdr:row>31</xdr:row>
      <xdr:rowOff>99060</xdr:rowOff>
    </xdr:to>
    <xdr:pic>
      <xdr:nvPicPr>
        <xdr:cNvPr id="46" name="Picture 45" descr="With Palm Oil Mill">
          <a:extLst>
            <a:ext uri="{FF2B5EF4-FFF2-40B4-BE49-F238E27FC236}">
              <a16:creationId xmlns:a16="http://schemas.microsoft.com/office/drawing/2014/main" id="{F0788524-6DB8-4702-B1F5-5CCE4B596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69189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32</xdr:row>
      <xdr:rowOff>0</xdr:rowOff>
    </xdr:from>
    <xdr:to>
      <xdr:col>25</xdr:col>
      <xdr:colOff>144780</xdr:colOff>
      <xdr:row>32</xdr:row>
      <xdr:rowOff>106680</xdr:rowOff>
    </xdr:to>
    <xdr:pic>
      <xdr:nvPicPr>
        <xdr:cNvPr id="47" name="Picture 46" descr="Oil Palm Estate">
          <a:extLst>
            <a:ext uri="{FF2B5EF4-FFF2-40B4-BE49-F238E27FC236}">
              <a16:creationId xmlns:a16="http://schemas.microsoft.com/office/drawing/2014/main" id="{A640B056-993C-4DAF-B9F3-533965E04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72694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32</xdr:row>
      <xdr:rowOff>0</xdr:rowOff>
    </xdr:from>
    <xdr:to>
      <xdr:col>25</xdr:col>
      <xdr:colOff>251460</xdr:colOff>
      <xdr:row>32</xdr:row>
      <xdr:rowOff>106680</xdr:rowOff>
    </xdr:to>
    <xdr:pic>
      <xdr:nvPicPr>
        <xdr:cNvPr id="48" name="Picture 47" descr="Rubber Estate">
          <a:extLst>
            <a:ext uri="{FF2B5EF4-FFF2-40B4-BE49-F238E27FC236}">
              <a16:creationId xmlns:a16="http://schemas.microsoft.com/office/drawing/2014/main" id="{17702493-B6B3-4298-B276-C6C40893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72694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33</xdr:row>
      <xdr:rowOff>0</xdr:rowOff>
    </xdr:from>
    <xdr:to>
      <xdr:col>25</xdr:col>
      <xdr:colOff>144780</xdr:colOff>
      <xdr:row>33</xdr:row>
      <xdr:rowOff>106680</xdr:rowOff>
    </xdr:to>
    <xdr:pic>
      <xdr:nvPicPr>
        <xdr:cNvPr id="49" name="Picture 48" descr="Oil Palm Estate">
          <a:extLst>
            <a:ext uri="{FF2B5EF4-FFF2-40B4-BE49-F238E27FC236}">
              <a16:creationId xmlns:a16="http://schemas.microsoft.com/office/drawing/2014/main" id="{2309BD2E-6E81-4272-A7E3-9CA0BE5BA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76200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34</xdr:row>
      <xdr:rowOff>0</xdr:rowOff>
    </xdr:from>
    <xdr:to>
      <xdr:col>25</xdr:col>
      <xdr:colOff>144780</xdr:colOff>
      <xdr:row>34</xdr:row>
      <xdr:rowOff>106680</xdr:rowOff>
    </xdr:to>
    <xdr:pic>
      <xdr:nvPicPr>
        <xdr:cNvPr id="50" name="Picture 49" descr="Oil Palm Estate">
          <a:extLst>
            <a:ext uri="{FF2B5EF4-FFF2-40B4-BE49-F238E27FC236}">
              <a16:creationId xmlns:a16="http://schemas.microsoft.com/office/drawing/2014/main" id="{26C89FF7-1CFF-4AF4-9337-96AD1139D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78028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34</xdr:row>
      <xdr:rowOff>0</xdr:rowOff>
    </xdr:from>
    <xdr:to>
      <xdr:col>25</xdr:col>
      <xdr:colOff>251460</xdr:colOff>
      <xdr:row>34</xdr:row>
      <xdr:rowOff>106680</xdr:rowOff>
    </xdr:to>
    <xdr:pic>
      <xdr:nvPicPr>
        <xdr:cNvPr id="51" name="Picture 50" descr="Rubber Estate">
          <a:extLst>
            <a:ext uri="{FF2B5EF4-FFF2-40B4-BE49-F238E27FC236}">
              <a16:creationId xmlns:a16="http://schemas.microsoft.com/office/drawing/2014/main" id="{D7C6B778-7495-4C7B-A5F4-181472575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78028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35</xdr:row>
      <xdr:rowOff>0</xdr:rowOff>
    </xdr:from>
    <xdr:to>
      <xdr:col>25</xdr:col>
      <xdr:colOff>144780</xdr:colOff>
      <xdr:row>35</xdr:row>
      <xdr:rowOff>106680</xdr:rowOff>
    </xdr:to>
    <xdr:pic>
      <xdr:nvPicPr>
        <xdr:cNvPr id="52" name="Picture 51" descr="Oil Palm Estate">
          <a:extLst>
            <a:ext uri="{FF2B5EF4-FFF2-40B4-BE49-F238E27FC236}">
              <a16:creationId xmlns:a16="http://schemas.microsoft.com/office/drawing/2014/main" id="{E3399141-AE49-4263-BBA8-D2E2E25B6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79857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36</xdr:row>
      <xdr:rowOff>0</xdr:rowOff>
    </xdr:from>
    <xdr:to>
      <xdr:col>25</xdr:col>
      <xdr:colOff>99060</xdr:colOff>
      <xdr:row>36</xdr:row>
      <xdr:rowOff>106680</xdr:rowOff>
    </xdr:to>
    <xdr:pic>
      <xdr:nvPicPr>
        <xdr:cNvPr id="53" name="Picture 52" descr="Rubber Estate">
          <a:extLst>
            <a:ext uri="{FF2B5EF4-FFF2-40B4-BE49-F238E27FC236}">
              <a16:creationId xmlns:a16="http://schemas.microsoft.com/office/drawing/2014/main" id="{D9B1C327-BB6F-4FCF-8351-D203192B3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83362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106680</xdr:colOff>
      <xdr:row>36</xdr:row>
      <xdr:rowOff>0</xdr:rowOff>
    </xdr:from>
    <xdr:to>
      <xdr:col>25</xdr:col>
      <xdr:colOff>205740</xdr:colOff>
      <xdr:row>36</xdr:row>
      <xdr:rowOff>99060</xdr:rowOff>
    </xdr:to>
    <xdr:pic>
      <xdr:nvPicPr>
        <xdr:cNvPr id="54" name="Picture 53" descr="With Rubber Factory">
          <a:extLst>
            <a:ext uri="{FF2B5EF4-FFF2-40B4-BE49-F238E27FC236}">
              <a16:creationId xmlns:a16="http://schemas.microsoft.com/office/drawing/2014/main" id="{0414E4D4-6912-484F-AE5A-5F9BBA51D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9040" y="83362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37</xdr:row>
      <xdr:rowOff>0</xdr:rowOff>
    </xdr:from>
    <xdr:to>
      <xdr:col>25</xdr:col>
      <xdr:colOff>144780</xdr:colOff>
      <xdr:row>37</xdr:row>
      <xdr:rowOff>106680</xdr:rowOff>
    </xdr:to>
    <xdr:pic>
      <xdr:nvPicPr>
        <xdr:cNvPr id="55" name="Picture 54" descr="Oil Palm Estate">
          <a:extLst>
            <a:ext uri="{FF2B5EF4-FFF2-40B4-BE49-F238E27FC236}">
              <a16:creationId xmlns:a16="http://schemas.microsoft.com/office/drawing/2014/main" id="{A15C838E-131F-45D1-B751-A27810F29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86868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37</xdr:row>
      <xdr:rowOff>0</xdr:rowOff>
    </xdr:from>
    <xdr:to>
      <xdr:col>25</xdr:col>
      <xdr:colOff>251460</xdr:colOff>
      <xdr:row>37</xdr:row>
      <xdr:rowOff>106680</xdr:rowOff>
    </xdr:to>
    <xdr:pic>
      <xdr:nvPicPr>
        <xdr:cNvPr id="56" name="Picture 55" descr="Rubber Estate">
          <a:extLst>
            <a:ext uri="{FF2B5EF4-FFF2-40B4-BE49-F238E27FC236}">
              <a16:creationId xmlns:a16="http://schemas.microsoft.com/office/drawing/2014/main" id="{FBADC3AD-A064-4D1F-A668-259AEE1D7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868680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38</xdr:row>
      <xdr:rowOff>0</xdr:rowOff>
    </xdr:from>
    <xdr:to>
      <xdr:col>25</xdr:col>
      <xdr:colOff>144780</xdr:colOff>
      <xdr:row>38</xdr:row>
      <xdr:rowOff>106680</xdr:rowOff>
    </xdr:to>
    <xdr:pic>
      <xdr:nvPicPr>
        <xdr:cNvPr id="57" name="Picture 56" descr="Oil Palm Estate">
          <a:extLst>
            <a:ext uri="{FF2B5EF4-FFF2-40B4-BE49-F238E27FC236}">
              <a16:creationId xmlns:a16="http://schemas.microsoft.com/office/drawing/2014/main" id="{35BE1158-132F-46AC-8E6D-ACDB4AFAC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88696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39</xdr:row>
      <xdr:rowOff>0</xdr:rowOff>
    </xdr:from>
    <xdr:to>
      <xdr:col>25</xdr:col>
      <xdr:colOff>144780</xdr:colOff>
      <xdr:row>39</xdr:row>
      <xdr:rowOff>106680</xdr:rowOff>
    </xdr:to>
    <xdr:pic>
      <xdr:nvPicPr>
        <xdr:cNvPr id="58" name="Picture 57" descr="Oil Palm Estate">
          <a:extLst>
            <a:ext uri="{FF2B5EF4-FFF2-40B4-BE49-F238E27FC236}">
              <a16:creationId xmlns:a16="http://schemas.microsoft.com/office/drawing/2014/main" id="{1A5F5B2A-A6B4-44AC-907F-202480ED4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90525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40</xdr:row>
      <xdr:rowOff>0</xdr:rowOff>
    </xdr:from>
    <xdr:to>
      <xdr:col>25</xdr:col>
      <xdr:colOff>144780</xdr:colOff>
      <xdr:row>40</xdr:row>
      <xdr:rowOff>106680</xdr:rowOff>
    </xdr:to>
    <xdr:pic>
      <xdr:nvPicPr>
        <xdr:cNvPr id="59" name="Picture 58" descr="Oil Palm Estate">
          <a:extLst>
            <a:ext uri="{FF2B5EF4-FFF2-40B4-BE49-F238E27FC236}">
              <a16:creationId xmlns:a16="http://schemas.microsoft.com/office/drawing/2014/main" id="{1F91085B-120D-47E2-AF49-269398B9E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92354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40</xdr:row>
      <xdr:rowOff>0</xdr:rowOff>
    </xdr:from>
    <xdr:to>
      <xdr:col>25</xdr:col>
      <xdr:colOff>251460</xdr:colOff>
      <xdr:row>40</xdr:row>
      <xdr:rowOff>106680</xdr:rowOff>
    </xdr:to>
    <xdr:pic>
      <xdr:nvPicPr>
        <xdr:cNvPr id="60" name="Picture 59" descr="Rubber Estate">
          <a:extLst>
            <a:ext uri="{FF2B5EF4-FFF2-40B4-BE49-F238E27FC236}">
              <a16:creationId xmlns:a16="http://schemas.microsoft.com/office/drawing/2014/main" id="{CAC297D0-D09A-4C5A-BD47-BB9AD20FE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923544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41</xdr:row>
      <xdr:rowOff>0</xdr:rowOff>
    </xdr:from>
    <xdr:to>
      <xdr:col>25</xdr:col>
      <xdr:colOff>144780</xdr:colOff>
      <xdr:row>41</xdr:row>
      <xdr:rowOff>106680</xdr:rowOff>
    </xdr:to>
    <xdr:pic>
      <xdr:nvPicPr>
        <xdr:cNvPr id="61" name="Picture 60" descr="Oil Palm Estate">
          <a:extLst>
            <a:ext uri="{FF2B5EF4-FFF2-40B4-BE49-F238E27FC236}">
              <a16:creationId xmlns:a16="http://schemas.microsoft.com/office/drawing/2014/main" id="{D023F606-0B2E-416E-A344-E80EC8B48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94183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41</xdr:row>
      <xdr:rowOff>0</xdr:rowOff>
    </xdr:from>
    <xdr:to>
      <xdr:col>25</xdr:col>
      <xdr:colOff>251460</xdr:colOff>
      <xdr:row>41</xdr:row>
      <xdr:rowOff>106680</xdr:rowOff>
    </xdr:to>
    <xdr:pic>
      <xdr:nvPicPr>
        <xdr:cNvPr id="62" name="Picture 61" descr="Rubber Estate">
          <a:extLst>
            <a:ext uri="{FF2B5EF4-FFF2-40B4-BE49-F238E27FC236}">
              <a16:creationId xmlns:a16="http://schemas.microsoft.com/office/drawing/2014/main" id="{9D94D75E-46EB-4020-927A-27295C6AC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941832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42</xdr:row>
      <xdr:rowOff>0</xdr:rowOff>
    </xdr:from>
    <xdr:to>
      <xdr:col>25</xdr:col>
      <xdr:colOff>144780</xdr:colOff>
      <xdr:row>42</xdr:row>
      <xdr:rowOff>106680</xdr:rowOff>
    </xdr:to>
    <xdr:pic>
      <xdr:nvPicPr>
        <xdr:cNvPr id="63" name="Picture 62" descr="Oil Palm Estate">
          <a:extLst>
            <a:ext uri="{FF2B5EF4-FFF2-40B4-BE49-F238E27FC236}">
              <a16:creationId xmlns:a16="http://schemas.microsoft.com/office/drawing/2014/main" id="{B71773F3-936F-4826-A629-BFDF2801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96012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43</xdr:row>
      <xdr:rowOff>0</xdr:rowOff>
    </xdr:from>
    <xdr:to>
      <xdr:col>25</xdr:col>
      <xdr:colOff>144780</xdr:colOff>
      <xdr:row>43</xdr:row>
      <xdr:rowOff>106680</xdr:rowOff>
    </xdr:to>
    <xdr:pic>
      <xdr:nvPicPr>
        <xdr:cNvPr id="64" name="Picture 63" descr="Oil Palm Estate">
          <a:extLst>
            <a:ext uri="{FF2B5EF4-FFF2-40B4-BE49-F238E27FC236}">
              <a16:creationId xmlns:a16="http://schemas.microsoft.com/office/drawing/2014/main" id="{82F9C4A3-4F24-48E7-B00D-374D0D4CF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97840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43</xdr:row>
      <xdr:rowOff>0</xdr:rowOff>
    </xdr:from>
    <xdr:to>
      <xdr:col>25</xdr:col>
      <xdr:colOff>251460</xdr:colOff>
      <xdr:row>43</xdr:row>
      <xdr:rowOff>106680</xdr:rowOff>
    </xdr:to>
    <xdr:pic>
      <xdr:nvPicPr>
        <xdr:cNvPr id="65" name="Picture 64" descr="Rubber Estate">
          <a:extLst>
            <a:ext uri="{FF2B5EF4-FFF2-40B4-BE49-F238E27FC236}">
              <a16:creationId xmlns:a16="http://schemas.microsoft.com/office/drawing/2014/main" id="{CED431C5-CB61-42EB-94A2-989C08CBA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97840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44</xdr:row>
      <xdr:rowOff>0</xdr:rowOff>
    </xdr:from>
    <xdr:to>
      <xdr:col>25</xdr:col>
      <xdr:colOff>144780</xdr:colOff>
      <xdr:row>44</xdr:row>
      <xdr:rowOff>106680</xdr:rowOff>
    </xdr:to>
    <xdr:pic>
      <xdr:nvPicPr>
        <xdr:cNvPr id="66" name="Picture 65" descr="Oil Palm Estate">
          <a:extLst>
            <a:ext uri="{FF2B5EF4-FFF2-40B4-BE49-F238E27FC236}">
              <a16:creationId xmlns:a16="http://schemas.microsoft.com/office/drawing/2014/main" id="{1B3C62E7-D774-4DDF-ACF2-F078070E8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99669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44</xdr:row>
      <xdr:rowOff>0</xdr:rowOff>
    </xdr:from>
    <xdr:to>
      <xdr:col>25</xdr:col>
      <xdr:colOff>251460</xdr:colOff>
      <xdr:row>44</xdr:row>
      <xdr:rowOff>99060</xdr:rowOff>
    </xdr:to>
    <xdr:pic>
      <xdr:nvPicPr>
        <xdr:cNvPr id="67" name="Picture 66" descr="With Palm Oil Mill">
          <a:extLst>
            <a:ext uri="{FF2B5EF4-FFF2-40B4-BE49-F238E27FC236}">
              <a16:creationId xmlns:a16="http://schemas.microsoft.com/office/drawing/2014/main" id="{D1F761F5-9D10-4E0B-9392-BD8E7362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99669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45</xdr:row>
      <xdr:rowOff>0</xdr:rowOff>
    </xdr:from>
    <xdr:to>
      <xdr:col>25</xdr:col>
      <xdr:colOff>144780</xdr:colOff>
      <xdr:row>45</xdr:row>
      <xdr:rowOff>106680</xdr:rowOff>
    </xdr:to>
    <xdr:pic>
      <xdr:nvPicPr>
        <xdr:cNvPr id="68" name="Picture 67" descr="Oil Palm Estate">
          <a:extLst>
            <a:ext uri="{FF2B5EF4-FFF2-40B4-BE49-F238E27FC236}">
              <a16:creationId xmlns:a16="http://schemas.microsoft.com/office/drawing/2014/main" id="{06FD6A12-2C1D-4A78-A26B-510A67BF0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01498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46</xdr:row>
      <xdr:rowOff>0</xdr:rowOff>
    </xdr:from>
    <xdr:to>
      <xdr:col>25</xdr:col>
      <xdr:colOff>144780</xdr:colOff>
      <xdr:row>46</xdr:row>
      <xdr:rowOff>106680</xdr:rowOff>
    </xdr:to>
    <xdr:pic>
      <xdr:nvPicPr>
        <xdr:cNvPr id="69" name="Picture 68" descr="Oil Palm Estate">
          <a:extLst>
            <a:ext uri="{FF2B5EF4-FFF2-40B4-BE49-F238E27FC236}">
              <a16:creationId xmlns:a16="http://schemas.microsoft.com/office/drawing/2014/main" id="{7D8A0A44-6654-4D24-A54A-206FD7B21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03327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46</xdr:row>
      <xdr:rowOff>0</xdr:rowOff>
    </xdr:from>
    <xdr:to>
      <xdr:col>25</xdr:col>
      <xdr:colOff>251460</xdr:colOff>
      <xdr:row>46</xdr:row>
      <xdr:rowOff>106680</xdr:rowOff>
    </xdr:to>
    <xdr:pic>
      <xdr:nvPicPr>
        <xdr:cNvPr id="70" name="Picture 69" descr="Rubber Estate">
          <a:extLst>
            <a:ext uri="{FF2B5EF4-FFF2-40B4-BE49-F238E27FC236}">
              <a16:creationId xmlns:a16="http://schemas.microsoft.com/office/drawing/2014/main" id="{92211506-6D8D-4AFD-BE8D-48DF2311E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033272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46</xdr:row>
      <xdr:rowOff>0</xdr:rowOff>
    </xdr:from>
    <xdr:to>
      <xdr:col>25</xdr:col>
      <xdr:colOff>358140</xdr:colOff>
      <xdr:row>46</xdr:row>
      <xdr:rowOff>99060</xdr:rowOff>
    </xdr:to>
    <xdr:pic>
      <xdr:nvPicPr>
        <xdr:cNvPr id="71" name="Picture 70" descr="With Rubber Factory">
          <a:extLst>
            <a:ext uri="{FF2B5EF4-FFF2-40B4-BE49-F238E27FC236}">
              <a16:creationId xmlns:a16="http://schemas.microsoft.com/office/drawing/2014/main" id="{40B0BD6E-7B37-4632-8118-677783D21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1033272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47</xdr:row>
      <xdr:rowOff>0</xdr:rowOff>
    </xdr:from>
    <xdr:to>
      <xdr:col>25</xdr:col>
      <xdr:colOff>99060</xdr:colOff>
      <xdr:row>47</xdr:row>
      <xdr:rowOff>99060</xdr:rowOff>
    </xdr:to>
    <xdr:pic>
      <xdr:nvPicPr>
        <xdr:cNvPr id="72" name="Picture 71" descr="With Refinery">
          <a:extLst>
            <a:ext uri="{FF2B5EF4-FFF2-40B4-BE49-F238E27FC236}">
              <a16:creationId xmlns:a16="http://schemas.microsoft.com/office/drawing/2014/main" id="{EC1A6FBA-6FC8-4F68-B81F-A541F2B81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05156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51</xdr:row>
      <xdr:rowOff>0</xdr:rowOff>
    </xdr:from>
    <xdr:to>
      <xdr:col>25</xdr:col>
      <xdr:colOff>144780</xdr:colOff>
      <xdr:row>51</xdr:row>
      <xdr:rowOff>106680</xdr:rowOff>
    </xdr:to>
    <xdr:pic>
      <xdr:nvPicPr>
        <xdr:cNvPr id="73" name="Picture 72" descr="Oil Palm Estate">
          <a:extLst>
            <a:ext uri="{FF2B5EF4-FFF2-40B4-BE49-F238E27FC236}">
              <a16:creationId xmlns:a16="http://schemas.microsoft.com/office/drawing/2014/main" id="{11FCAECD-5BCD-4D37-B267-21BB301C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12471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51</xdr:row>
      <xdr:rowOff>0</xdr:rowOff>
    </xdr:from>
    <xdr:to>
      <xdr:col>25</xdr:col>
      <xdr:colOff>251460</xdr:colOff>
      <xdr:row>51</xdr:row>
      <xdr:rowOff>99060</xdr:rowOff>
    </xdr:to>
    <xdr:pic>
      <xdr:nvPicPr>
        <xdr:cNvPr id="74" name="Picture 73" descr="With Palm Oil Mill">
          <a:extLst>
            <a:ext uri="{FF2B5EF4-FFF2-40B4-BE49-F238E27FC236}">
              <a16:creationId xmlns:a16="http://schemas.microsoft.com/office/drawing/2014/main" id="{36E5F92C-01E3-4C6F-9652-B9E2A890F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124712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52</xdr:row>
      <xdr:rowOff>0</xdr:rowOff>
    </xdr:from>
    <xdr:to>
      <xdr:col>25</xdr:col>
      <xdr:colOff>144780</xdr:colOff>
      <xdr:row>52</xdr:row>
      <xdr:rowOff>106680</xdr:rowOff>
    </xdr:to>
    <xdr:pic>
      <xdr:nvPicPr>
        <xdr:cNvPr id="75" name="Picture 74" descr="Oil Palm Estate">
          <a:extLst>
            <a:ext uri="{FF2B5EF4-FFF2-40B4-BE49-F238E27FC236}">
              <a16:creationId xmlns:a16="http://schemas.microsoft.com/office/drawing/2014/main" id="{67279E51-D8CE-4C95-AED0-75C714D4A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14300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53</xdr:row>
      <xdr:rowOff>0</xdr:rowOff>
    </xdr:from>
    <xdr:to>
      <xdr:col>25</xdr:col>
      <xdr:colOff>144780</xdr:colOff>
      <xdr:row>53</xdr:row>
      <xdr:rowOff>106680</xdr:rowOff>
    </xdr:to>
    <xdr:pic>
      <xdr:nvPicPr>
        <xdr:cNvPr id="76" name="Picture 75" descr="Oil Palm Estate">
          <a:extLst>
            <a:ext uri="{FF2B5EF4-FFF2-40B4-BE49-F238E27FC236}">
              <a16:creationId xmlns:a16="http://schemas.microsoft.com/office/drawing/2014/main" id="{1A06C70E-4C68-457C-A0B8-A7DE6902A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16128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54</xdr:row>
      <xdr:rowOff>0</xdr:rowOff>
    </xdr:from>
    <xdr:to>
      <xdr:col>25</xdr:col>
      <xdr:colOff>144780</xdr:colOff>
      <xdr:row>54</xdr:row>
      <xdr:rowOff>106680</xdr:rowOff>
    </xdr:to>
    <xdr:pic>
      <xdr:nvPicPr>
        <xdr:cNvPr id="77" name="Picture 76" descr="Oil Palm Estate">
          <a:extLst>
            <a:ext uri="{FF2B5EF4-FFF2-40B4-BE49-F238E27FC236}">
              <a16:creationId xmlns:a16="http://schemas.microsoft.com/office/drawing/2014/main" id="{D59CB3C3-6B3D-47CA-BEEF-D2727BD59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17957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54</xdr:row>
      <xdr:rowOff>0</xdr:rowOff>
    </xdr:from>
    <xdr:to>
      <xdr:col>25</xdr:col>
      <xdr:colOff>251460</xdr:colOff>
      <xdr:row>54</xdr:row>
      <xdr:rowOff>99060</xdr:rowOff>
    </xdr:to>
    <xdr:pic>
      <xdr:nvPicPr>
        <xdr:cNvPr id="78" name="Picture 77" descr="With Palm Oil Mill">
          <a:extLst>
            <a:ext uri="{FF2B5EF4-FFF2-40B4-BE49-F238E27FC236}">
              <a16:creationId xmlns:a16="http://schemas.microsoft.com/office/drawing/2014/main" id="{F54B4078-E02A-43BB-AAC9-07479E6C7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17957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55</xdr:row>
      <xdr:rowOff>0</xdr:rowOff>
    </xdr:from>
    <xdr:to>
      <xdr:col>25</xdr:col>
      <xdr:colOff>144780</xdr:colOff>
      <xdr:row>55</xdr:row>
      <xdr:rowOff>106680</xdr:rowOff>
    </xdr:to>
    <xdr:pic>
      <xdr:nvPicPr>
        <xdr:cNvPr id="79" name="Picture 78" descr="Oil Palm Estate">
          <a:extLst>
            <a:ext uri="{FF2B5EF4-FFF2-40B4-BE49-F238E27FC236}">
              <a16:creationId xmlns:a16="http://schemas.microsoft.com/office/drawing/2014/main" id="{CCA530D9-3D4F-41C3-9286-D13D830BE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19786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56</xdr:row>
      <xdr:rowOff>0</xdr:rowOff>
    </xdr:from>
    <xdr:to>
      <xdr:col>25</xdr:col>
      <xdr:colOff>144780</xdr:colOff>
      <xdr:row>56</xdr:row>
      <xdr:rowOff>106680</xdr:rowOff>
    </xdr:to>
    <xdr:pic>
      <xdr:nvPicPr>
        <xdr:cNvPr id="80" name="Picture 79" descr="Oil Palm Estate">
          <a:extLst>
            <a:ext uri="{FF2B5EF4-FFF2-40B4-BE49-F238E27FC236}">
              <a16:creationId xmlns:a16="http://schemas.microsoft.com/office/drawing/2014/main" id="{2FD3C422-9210-4D81-8EDC-0253CBE86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21615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56</xdr:row>
      <xdr:rowOff>0</xdr:rowOff>
    </xdr:from>
    <xdr:to>
      <xdr:col>25</xdr:col>
      <xdr:colOff>251460</xdr:colOff>
      <xdr:row>56</xdr:row>
      <xdr:rowOff>99060</xdr:rowOff>
    </xdr:to>
    <xdr:pic>
      <xdr:nvPicPr>
        <xdr:cNvPr id="81" name="Picture 80" descr="With Palm Oil Mill">
          <a:extLst>
            <a:ext uri="{FF2B5EF4-FFF2-40B4-BE49-F238E27FC236}">
              <a16:creationId xmlns:a16="http://schemas.microsoft.com/office/drawing/2014/main" id="{FEB27D86-2155-4407-A301-8AD8810F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216152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57</xdr:row>
      <xdr:rowOff>0</xdr:rowOff>
    </xdr:from>
    <xdr:to>
      <xdr:col>25</xdr:col>
      <xdr:colOff>144780</xdr:colOff>
      <xdr:row>57</xdr:row>
      <xdr:rowOff>106680</xdr:rowOff>
    </xdr:to>
    <xdr:pic>
      <xdr:nvPicPr>
        <xdr:cNvPr id="82" name="Picture 81" descr="Oil Palm Estate">
          <a:extLst>
            <a:ext uri="{FF2B5EF4-FFF2-40B4-BE49-F238E27FC236}">
              <a16:creationId xmlns:a16="http://schemas.microsoft.com/office/drawing/2014/main" id="{14409263-50E4-4701-99AF-D539A877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23444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58</xdr:row>
      <xdr:rowOff>0</xdr:rowOff>
    </xdr:from>
    <xdr:to>
      <xdr:col>25</xdr:col>
      <xdr:colOff>144780</xdr:colOff>
      <xdr:row>58</xdr:row>
      <xdr:rowOff>106680</xdr:rowOff>
    </xdr:to>
    <xdr:pic>
      <xdr:nvPicPr>
        <xdr:cNvPr id="83" name="Picture 82" descr="Oil Palm Estate">
          <a:extLst>
            <a:ext uri="{FF2B5EF4-FFF2-40B4-BE49-F238E27FC236}">
              <a16:creationId xmlns:a16="http://schemas.microsoft.com/office/drawing/2014/main" id="{FD211CC9-9733-4995-BCB2-FEE8875F6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25272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58</xdr:row>
      <xdr:rowOff>0</xdr:rowOff>
    </xdr:from>
    <xdr:to>
      <xdr:col>25</xdr:col>
      <xdr:colOff>251460</xdr:colOff>
      <xdr:row>58</xdr:row>
      <xdr:rowOff>99060</xdr:rowOff>
    </xdr:to>
    <xdr:pic>
      <xdr:nvPicPr>
        <xdr:cNvPr id="84" name="Picture 83" descr="With Palm Oil Mill">
          <a:extLst>
            <a:ext uri="{FF2B5EF4-FFF2-40B4-BE49-F238E27FC236}">
              <a16:creationId xmlns:a16="http://schemas.microsoft.com/office/drawing/2014/main" id="{E3AF54F6-8E0D-4738-82D3-0803502F2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25272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59</xdr:row>
      <xdr:rowOff>0</xdr:rowOff>
    </xdr:from>
    <xdr:to>
      <xdr:col>25</xdr:col>
      <xdr:colOff>144780</xdr:colOff>
      <xdr:row>59</xdr:row>
      <xdr:rowOff>106680</xdr:rowOff>
    </xdr:to>
    <xdr:pic>
      <xdr:nvPicPr>
        <xdr:cNvPr id="85" name="Picture 84" descr="Oil Palm Estate">
          <a:extLst>
            <a:ext uri="{FF2B5EF4-FFF2-40B4-BE49-F238E27FC236}">
              <a16:creationId xmlns:a16="http://schemas.microsoft.com/office/drawing/2014/main" id="{D3EDBC10-DF2C-405A-B574-222FB7D76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28778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60</xdr:row>
      <xdr:rowOff>0</xdr:rowOff>
    </xdr:from>
    <xdr:to>
      <xdr:col>25</xdr:col>
      <xdr:colOff>144780</xdr:colOff>
      <xdr:row>60</xdr:row>
      <xdr:rowOff>106680</xdr:rowOff>
    </xdr:to>
    <xdr:pic>
      <xdr:nvPicPr>
        <xdr:cNvPr id="86" name="Picture 85" descr="Oil Palm Estate">
          <a:extLst>
            <a:ext uri="{FF2B5EF4-FFF2-40B4-BE49-F238E27FC236}">
              <a16:creationId xmlns:a16="http://schemas.microsoft.com/office/drawing/2014/main" id="{0ED5C79D-7FD8-461C-837E-E3B15018D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30606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61</xdr:row>
      <xdr:rowOff>0</xdr:rowOff>
    </xdr:from>
    <xdr:to>
      <xdr:col>25</xdr:col>
      <xdr:colOff>144780</xdr:colOff>
      <xdr:row>61</xdr:row>
      <xdr:rowOff>106680</xdr:rowOff>
    </xdr:to>
    <xdr:pic>
      <xdr:nvPicPr>
        <xdr:cNvPr id="87" name="Picture 86" descr="Oil Palm Estate">
          <a:extLst>
            <a:ext uri="{FF2B5EF4-FFF2-40B4-BE49-F238E27FC236}">
              <a16:creationId xmlns:a16="http://schemas.microsoft.com/office/drawing/2014/main" id="{756A2CA3-0CE2-4A1D-BED0-02184D42A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32435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62</xdr:row>
      <xdr:rowOff>0</xdr:rowOff>
    </xdr:from>
    <xdr:to>
      <xdr:col>25</xdr:col>
      <xdr:colOff>144780</xdr:colOff>
      <xdr:row>62</xdr:row>
      <xdr:rowOff>106680</xdr:rowOff>
    </xdr:to>
    <xdr:pic>
      <xdr:nvPicPr>
        <xdr:cNvPr id="88" name="Picture 87" descr="Oil Palm Estate">
          <a:extLst>
            <a:ext uri="{FF2B5EF4-FFF2-40B4-BE49-F238E27FC236}">
              <a16:creationId xmlns:a16="http://schemas.microsoft.com/office/drawing/2014/main" id="{666D8B66-C185-4192-A532-43486E363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34264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63</xdr:row>
      <xdr:rowOff>0</xdr:rowOff>
    </xdr:from>
    <xdr:to>
      <xdr:col>25</xdr:col>
      <xdr:colOff>144780</xdr:colOff>
      <xdr:row>63</xdr:row>
      <xdr:rowOff>106680</xdr:rowOff>
    </xdr:to>
    <xdr:pic>
      <xdr:nvPicPr>
        <xdr:cNvPr id="89" name="Picture 88" descr="Oil Palm Estate">
          <a:extLst>
            <a:ext uri="{FF2B5EF4-FFF2-40B4-BE49-F238E27FC236}">
              <a16:creationId xmlns:a16="http://schemas.microsoft.com/office/drawing/2014/main" id="{CE57A236-250A-4085-A45E-68F3802F2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36093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64</xdr:row>
      <xdr:rowOff>0</xdr:rowOff>
    </xdr:from>
    <xdr:to>
      <xdr:col>25</xdr:col>
      <xdr:colOff>144780</xdr:colOff>
      <xdr:row>64</xdr:row>
      <xdr:rowOff>106680</xdr:rowOff>
    </xdr:to>
    <xdr:pic>
      <xdr:nvPicPr>
        <xdr:cNvPr id="90" name="Picture 89" descr="Oil Palm Estate">
          <a:extLst>
            <a:ext uri="{FF2B5EF4-FFF2-40B4-BE49-F238E27FC236}">
              <a16:creationId xmlns:a16="http://schemas.microsoft.com/office/drawing/2014/main" id="{EE93B504-E5F3-4B48-9DB5-20E2AC74D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37922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64</xdr:row>
      <xdr:rowOff>0</xdr:rowOff>
    </xdr:from>
    <xdr:to>
      <xdr:col>25</xdr:col>
      <xdr:colOff>251460</xdr:colOff>
      <xdr:row>64</xdr:row>
      <xdr:rowOff>99060</xdr:rowOff>
    </xdr:to>
    <xdr:pic>
      <xdr:nvPicPr>
        <xdr:cNvPr id="91" name="Picture 90" descr="With Palm Oil Mill">
          <a:extLst>
            <a:ext uri="{FF2B5EF4-FFF2-40B4-BE49-F238E27FC236}">
              <a16:creationId xmlns:a16="http://schemas.microsoft.com/office/drawing/2014/main" id="{FD190C85-6342-4A4A-A373-335194D46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37922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64</xdr:row>
      <xdr:rowOff>0</xdr:rowOff>
    </xdr:from>
    <xdr:to>
      <xdr:col>25</xdr:col>
      <xdr:colOff>358140</xdr:colOff>
      <xdr:row>64</xdr:row>
      <xdr:rowOff>99060</xdr:rowOff>
    </xdr:to>
    <xdr:pic>
      <xdr:nvPicPr>
        <xdr:cNvPr id="92" name="Picture 91" descr="With Palm Oil Mill">
          <a:extLst>
            <a:ext uri="{FF2B5EF4-FFF2-40B4-BE49-F238E27FC236}">
              <a16:creationId xmlns:a16="http://schemas.microsoft.com/office/drawing/2014/main" id="{822D7AB0-790C-43E2-8A03-D9FDA0FD4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137922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65</xdr:row>
      <xdr:rowOff>0</xdr:rowOff>
    </xdr:from>
    <xdr:to>
      <xdr:col>25</xdr:col>
      <xdr:colOff>144780</xdr:colOff>
      <xdr:row>65</xdr:row>
      <xdr:rowOff>106680</xdr:rowOff>
    </xdr:to>
    <xdr:pic>
      <xdr:nvPicPr>
        <xdr:cNvPr id="93" name="Picture 92" descr="Oil Palm Estate">
          <a:extLst>
            <a:ext uri="{FF2B5EF4-FFF2-40B4-BE49-F238E27FC236}">
              <a16:creationId xmlns:a16="http://schemas.microsoft.com/office/drawing/2014/main" id="{55D437EB-78BC-4656-8E3B-F018F2700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39750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66</xdr:row>
      <xdr:rowOff>0</xdr:rowOff>
    </xdr:from>
    <xdr:to>
      <xdr:col>25</xdr:col>
      <xdr:colOff>99060</xdr:colOff>
      <xdr:row>66</xdr:row>
      <xdr:rowOff>99060</xdr:rowOff>
    </xdr:to>
    <xdr:pic>
      <xdr:nvPicPr>
        <xdr:cNvPr id="94" name="Picture 93" descr="With Kernel Crushing Plant">
          <a:extLst>
            <a:ext uri="{FF2B5EF4-FFF2-40B4-BE49-F238E27FC236}">
              <a16:creationId xmlns:a16="http://schemas.microsoft.com/office/drawing/2014/main" id="{1A4872BB-4739-40DC-9EB0-E1C5709B0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41579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106680</xdr:colOff>
      <xdr:row>66</xdr:row>
      <xdr:rowOff>0</xdr:rowOff>
    </xdr:from>
    <xdr:to>
      <xdr:col>25</xdr:col>
      <xdr:colOff>205740</xdr:colOff>
      <xdr:row>66</xdr:row>
      <xdr:rowOff>99060</xdr:rowOff>
    </xdr:to>
    <xdr:pic>
      <xdr:nvPicPr>
        <xdr:cNvPr id="95" name="Picture 94" descr="With Refinery">
          <a:extLst>
            <a:ext uri="{FF2B5EF4-FFF2-40B4-BE49-F238E27FC236}">
              <a16:creationId xmlns:a16="http://schemas.microsoft.com/office/drawing/2014/main" id="{9AA8F7C4-5795-4EF1-B211-96378D6F0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9040" y="141579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70</xdr:row>
      <xdr:rowOff>0</xdr:rowOff>
    </xdr:from>
    <xdr:to>
      <xdr:col>25</xdr:col>
      <xdr:colOff>144780</xdr:colOff>
      <xdr:row>70</xdr:row>
      <xdr:rowOff>106680</xdr:rowOff>
    </xdr:to>
    <xdr:pic>
      <xdr:nvPicPr>
        <xdr:cNvPr id="96" name="Picture 95" descr="Oil Palm Estate">
          <a:extLst>
            <a:ext uri="{FF2B5EF4-FFF2-40B4-BE49-F238E27FC236}">
              <a16:creationId xmlns:a16="http://schemas.microsoft.com/office/drawing/2014/main" id="{22530C30-99AF-4156-AA16-3C47B8CE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48894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71</xdr:row>
      <xdr:rowOff>0</xdr:rowOff>
    </xdr:from>
    <xdr:to>
      <xdr:col>25</xdr:col>
      <xdr:colOff>144780</xdr:colOff>
      <xdr:row>71</xdr:row>
      <xdr:rowOff>106680</xdr:rowOff>
    </xdr:to>
    <xdr:pic>
      <xdr:nvPicPr>
        <xdr:cNvPr id="97" name="Picture 96" descr="Oil Palm Estate">
          <a:extLst>
            <a:ext uri="{FF2B5EF4-FFF2-40B4-BE49-F238E27FC236}">
              <a16:creationId xmlns:a16="http://schemas.microsoft.com/office/drawing/2014/main" id="{B9EA53A7-2520-4D16-9F66-D8FD13D55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50723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72</xdr:row>
      <xdr:rowOff>0</xdr:rowOff>
    </xdr:from>
    <xdr:to>
      <xdr:col>25</xdr:col>
      <xdr:colOff>144780</xdr:colOff>
      <xdr:row>72</xdr:row>
      <xdr:rowOff>106680</xdr:rowOff>
    </xdr:to>
    <xdr:pic>
      <xdr:nvPicPr>
        <xdr:cNvPr id="98" name="Picture 97" descr="Oil Palm Estate">
          <a:extLst>
            <a:ext uri="{FF2B5EF4-FFF2-40B4-BE49-F238E27FC236}">
              <a16:creationId xmlns:a16="http://schemas.microsoft.com/office/drawing/2014/main" id="{1E673200-A9B3-40C8-BE14-3EA2DBF47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52552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73</xdr:row>
      <xdr:rowOff>0</xdr:rowOff>
    </xdr:from>
    <xdr:to>
      <xdr:col>25</xdr:col>
      <xdr:colOff>144780</xdr:colOff>
      <xdr:row>73</xdr:row>
      <xdr:rowOff>106680</xdr:rowOff>
    </xdr:to>
    <xdr:pic>
      <xdr:nvPicPr>
        <xdr:cNvPr id="99" name="Picture 98" descr="Oil Palm Estate">
          <a:extLst>
            <a:ext uri="{FF2B5EF4-FFF2-40B4-BE49-F238E27FC236}">
              <a16:creationId xmlns:a16="http://schemas.microsoft.com/office/drawing/2014/main" id="{5234BD64-A331-4FED-99D8-BF133ABA5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54381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74</xdr:row>
      <xdr:rowOff>0</xdr:rowOff>
    </xdr:from>
    <xdr:to>
      <xdr:col>25</xdr:col>
      <xdr:colOff>144780</xdr:colOff>
      <xdr:row>74</xdr:row>
      <xdr:rowOff>106680</xdr:rowOff>
    </xdr:to>
    <xdr:pic>
      <xdr:nvPicPr>
        <xdr:cNvPr id="100" name="Picture 99" descr="Oil Palm Estate">
          <a:extLst>
            <a:ext uri="{FF2B5EF4-FFF2-40B4-BE49-F238E27FC236}">
              <a16:creationId xmlns:a16="http://schemas.microsoft.com/office/drawing/2014/main" id="{9017C86E-9F45-4B86-95A9-4E3D12CA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56210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75</xdr:row>
      <xdr:rowOff>0</xdr:rowOff>
    </xdr:from>
    <xdr:to>
      <xdr:col>25</xdr:col>
      <xdr:colOff>144780</xdr:colOff>
      <xdr:row>75</xdr:row>
      <xdr:rowOff>106680</xdr:rowOff>
    </xdr:to>
    <xdr:pic>
      <xdr:nvPicPr>
        <xdr:cNvPr id="101" name="Picture 100" descr="Oil Palm Estate">
          <a:extLst>
            <a:ext uri="{FF2B5EF4-FFF2-40B4-BE49-F238E27FC236}">
              <a16:creationId xmlns:a16="http://schemas.microsoft.com/office/drawing/2014/main" id="{4D211334-6C73-49F5-9C50-CD7903722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58038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75</xdr:row>
      <xdr:rowOff>0</xdr:rowOff>
    </xdr:from>
    <xdr:to>
      <xdr:col>25</xdr:col>
      <xdr:colOff>251460</xdr:colOff>
      <xdr:row>75</xdr:row>
      <xdr:rowOff>106680</xdr:rowOff>
    </xdr:to>
    <xdr:pic>
      <xdr:nvPicPr>
        <xdr:cNvPr id="102" name="Picture 101" descr="Rubber Estate">
          <a:extLst>
            <a:ext uri="{FF2B5EF4-FFF2-40B4-BE49-F238E27FC236}">
              <a16:creationId xmlns:a16="http://schemas.microsoft.com/office/drawing/2014/main" id="{34994818-C778-4F20-9F0D-B8D03E149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58038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75</xdr:row>
      <xdr:rowOff>0</xdr:rowOff>
    </xdr:from>
    <xdr:to>
      <xdr:col>25</xdr:col>
      <xdr:colOff>358140</xdr:colOff>
      <xdr:row>75</xdr:row>
      <xdr:rowOff>99060</xdr:rowOff>
    </xdr:to>
    <xdr:pic>
      <xdr:nvPicPr>
        <xdr:cNvPr id="103" name="Picture 102" descr="With Palm Oil Mill">
          <a:extLst>
            <a:ext uri="{FF2B5EF4-FFF2-40B4-BE49-F238E27FC236}">
              <a16:creationId xmlns:a16="http://schemas.microsoft.com/office/drawing/2014/main" id="{F72EB5A0-DFBF-4D62-B9B1-84EAD84F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158038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76</xdr:row>
      <xdr:rowOff>0</xdr:rowOff>
    </xdr:from>
    <xdr:to>
      <xdr:col>25</xdr:col>
      <xdr:colOff>144780</xdr:colOff>
      <xdr:row>76</xdr:row>
      <xdr:rowOff>106680</xdr:rowOff>
    </xdr:to>
    <xdr:pic>
      <xdr:nvPicPr>
        <xdr:cNvPr id="104" name="Picture 103" descr="Oil Palm Estate">
          <a:extLst>
            <a:ext uri="{FF2B5EF4-FFF2-40B4-BE49-F238E27FC236}">
              <a16:creationId xmlns:a16="http://schemas.microsoft.com/office/drawing/2014/main" id="{615C39C9-4979-4B98-8631-7F2541D4D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59867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76</xdr:row>
      <xdr:rowOff>0</xdr:rowOff>
    </xdr:from>
    <xdr:to>
      <xdr:col>25</xdr:col>
      <xdr:colOff>251460</xdr:colOff>
      <xdr:row>76</xdr:row>
      <xdr:rowOff>99060</xdr:rowOff>
    </xdr:to>
    <xdr:pic>
      <xdr:nvPicPr>
        <xdr:cNvPr id="105" name="Picture 104" descr="With Palm Oil Mill">
          <a:extLst>
            <a:ext uri="{FF2B5EF4-FFF2-40B4-BE49-F238E27FC236}">
              <a16:creationId xmlns:a16="http://schemas.microsoft.com/office/drawing/2014/main" id="{F34E0E5E-1B4C-4DCB-A3A7-E15D8A1E9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59867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77</xdr:row>
      <xdr:rowOff>0</xdr:rowOff>
    </xdr:from>
    <xdr:to>
      <xdr:col>25</xdr:col>
      <xdr:colOff>144780</xdr:colOff>
      <xdr:row>77</xdr:row>
      <xdr:rowOff>106680</xdr:rowOff>
    </xdr:to>
    <xdr:pic>
      <xdr:nvPicPr>
        <xdr:cNvPr id="106" name="Picture 105" descr="Oil Palm Estate">
          <a:extLst>
            <a:ext uri="{FF2B5EF4-FFF2-40B4-BE49-F238E27FC236}">
              <a16:creationId xmlns:a16="http://schemas.microsoft.com/office/drawing/2014/main" id="{9FD4C42E-9FB9-4068-B25A-BAC1DB435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61696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78</xdr:row>
      <xdr:rowOff>0</xdr:rowOff>
    </xdr:from>
    <xdr:to>
      <xdr:col>25</xdr:col>
      <xdr:colOff>144780</xdr:colOff>
      <xdr:row>78</xdr:row>
      <xdr:rowOff>106680</xdr:rowOff>
    </xdr:to>
    <xdr:pic>
      <xdr:nvPicPr>
        <xdr:cNvPr id="107" name="Picture 106" descr="Oil Palm Estate">
          <a:extLst>
            <a:ext uri="{FF2B5EF4-FFF2-40B4-BE49-F238E27FC236}">
              <a16:creationId xmlns:a16="http://schemas.microsoft.com/office/drawing/2014/main" id="{571AF5D4-2ABE-4126-9FC9-9264E7390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63525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79</xdr:row>
      <xdr:rowOff>0</xdr:rowOff>
    </xdr:from>
    <xdr:to>
      <xdr:col>25</xdr:col>
      <xdr:colOff>144780</xdr:colOff>
      <xdr:row>79</xdr:row>
      <xdr:rowOff>106680</xdr:rowOff>
    </xdr:to>
    <xdr:pic>
      <xdr:nvPicPr>
        <xdr:cNvPr id="108" name="Picture 107" descr="Oil Palm Estate">
          <a:extLst>
            <a:ext uri="{FF2B5EF4-FFF2-40B4-BE49-F238E27FC236}">
              <a16:creationId xmlns:a16="http://schemas.microsoft.com/office/drawing/2014/main" id="{DEA14C71-86E2-4B61-BA32-597838A6B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65963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80</xdr:row>
      <xdr:rowOff>0</xdr:rowOff>
    </xdr:from>
    <xdr:to>
      <xdr:col>25</xdr:col>
      <xdr:colOff>144780</xdr:colOff>
      <xdr:row>80</xdr:row>
      <xdr:rowOff>106680</xdr:rowOff>
    </xdr:to>
    <xdr:pic>
      <xdr:nvPicPr>
        <xdr:cNvPr id="109" name="Picture 108" descr="Oil Palm Estate">
          <a:extLst>
            <a:ext uri="{FF2B5EF4-FFF2-40B4-BE49-F238E27FC236}">
              <a16:creationId xmlns:a16="http://schemas.microsoft.com/office/drawing/2014/main" id="{1BDDDE60-C6A7-4063-9E21-1A5728F55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68402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80</xdr:row>
      <xdr:rowOff>0</xdr:rowOff>
    </xdr:from>
    <xdr:to>
      <xdr:col>25</xdr:col>
      <xdr:colOff>251460</xdr:colOff>
      <xdr:row>80</xdr:row>
      <xdr:rowOff>106680</xdr:rowOff>
    </xdr:to>
    <xdr:pic>
      <xdr:nvPicPr>
        <xdr:cNvPr id="110" name="Picture 109" descr="Rubber Estate">
          <a:extLst>
            <a:ext uri="{FF2B5EF4-FFF2-40B4-BE49-F238E27FC236}">
              <a16:creationId xmlns:a16="http://schemas.microsoft.com/office/drawing/2014/main" id="{CA5A2ABB-BA52-48E3-9808-C53FCD653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684020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80</xdr:row>
      <xdr:rowOff>0</xdr:rowOff>
    </xdr:from>
    <xdr:to>
      <xdr:col>25</xdr:col>
      <xdr:colOff>358140</xdr:colOff>
      <xdr:row>80</xdr:row>
      <xdr:rowOff>99060</xdr:rowOff>
    </xdr:to>
    <xdr:pic>
      <xdr:nvPicPr>
        <xdr:cNvPr id="111" name="Picture 110" descr="With Palm Oil Mill">
          <a:extLst>
            <a:ext uri="{FF2B5EF4-FFF2-40B4-BE49-F238E27FC236}">
              <a16:creationId xmlns:a16="http://schemas.microsoft.com/office/drawing/2014/main" id="{3CC43659-427A-46E3-9512-BE2F66F8B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168402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365760</xdr:colOff>
      <xdr:row>80</xdr:row>
      <xdr:rowOff>0</xdr:rowOff>
    </xdr:from>
    <xdr:to>
      <xdr:col>25</xdr:col>
      <xdr:colOff>464820</xdr:colOff>
      <xdr:row>80</xdr:row>
      <xdr:rowOff>99060</xdr:rowOff>
    </xdr:to>
    <xdr:pic>
      <xdr:nvPicPr>
        <xdr:cNvPr id="112" name="Picture 111" descr="With Kernel Crushing Plant">
          <a:extLst>
            <a:ext uri="{FF2B5EF4-FFF2-40B4-BE49-F238E27FC236}">
              <a16:creationId xmlns:a16="http://schemas.microsoft.com/office/drawing/2014/main" id="{F00C7509-C287-4293-A1DC-BFAFE6C3C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8120" y="168402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472440</xdr:colOff>
      <xdr:row>80</xdr:row>
      <xdr:rowOff>0</xdr:rowOff>
    </xdr:from>
    <xdr:to>
      <xdr:col>25</xdr:col>
      <xdr:colOff>571500</xdr:colOff>
      <xdr:row>80</xdr:row>
      <xdr:rowOff>99060</xdr:rowOff>
    </xdr:to>
    <xdr:pic>
      <xdr:nvPicPr>
        <xdr:cNvPr id="113" name="Picture 112" descr="With Refinery">
          <a:extLst>
            <a:ext uri="{FF2B5EF4-FFF2-40B4-BE49-F238E27FC236}">
              <a16:creationId xmlns:a16="http://schemas.microsoft.com/office/drawing/2014/main" id="{4DDAACAA-D91F-4C5A-A47B-460A0CCD1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54800" y="168402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81</xdr:row>
      <xdr:rowOff>0</xdr:rowOff>
    </xdr:from>
    <xdr:to>
      <xdr:col>25</xdr:col>
      <xdr:colOff>144780</xdr:colOff>
      <xdr:row>81</xdr:row>
      <xdr:rowOff>106680</xdr:rowOff>
    </xdr:to>
    <xdr:pic>
      <xdr:nvPicPr>
        <xdr:cNvPr id="114" name="Picture 113" descr="Oil Palm Estate">
          <a:extLst>
            <a:ext uri="{FF2B5EF4-FFF2-40B4-BE49-F238E27FC236}">
              <a16:creationId xmlns:a16="http://schemas.microsoft.com/office/drawing/2014/main" id="{37FE3A9F-1A8B-4442-B084-E77812846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70230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81</xdr:row>
      <xdr:rowOff>0</xdr:rowOff>
    </xdr:from>
    <xdr:to>
      <xdr:col>25</xdr:col>
      <xdr:colOff>251460</xdr:colOff>
      <xdr:row>81</xdr:row>
      <xdr:rowOff>106680</xdr:rowOff>
    </xdr:to>
    <xdr:pic>
      <xdr:nvPicPr>
        <xdr:cNvPr id="115" name="Picture 114" descr="Rubber Estate">
          <a:extLst>
            <a:ext uri="{FF2B5EF4-FFF2-40B4-BE49-F238E27FC236}">
              <a16:creationId xmlns:a16="http://schemas.microsoft.com/office/drawing/2014/main" id="{2E78077D-BEEA-4507-8D59-317DFB933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7023080"/>
          <a:ext cx="9906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82</xdr:row>
      <xdr:rowOff>0</xdr:rowOff>
    </xdr:from>
    <xdr:to>
      <xdr:col>25</xdr:col>
      <xdr:colOff>144780</xdr:colOff>
      <xdr:row>82</xdr:row>
      <xdr:rowOff>106680</xdr:rowOff>
    </xdr:to>
    <xdr:pic>
      <xdr:nvPicPr>
        <xdr:cNvPr id="116" name="Picture 115" descr="Oil Palm Estate">
          <a:extLst>
            <a:ext uri="{FF2B5EF4-FFF2-40B4-BE49-F238E27FC236}">
              <a16:creationId xmlns:a16="http://schemas.microsoft.com/office/drawing/2014/main" id="{DEE5A2BB-FA85-467C-943E-24446F4F5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72059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83</xdr:row>
      <xdr:rowOff>0</xdr:rowOff>
    </xdr:from>
    <xdr:to>
      <xdr:col>25</xdr:col>
      <xdr:colOff>144780</xdr:colOff>
      <xdr:row>83</xdr:row>
      <xdr:rowOff>106680</xdr:rowOff>
    </xdr:to>
    <xdr:pic>
      <xdr:nvPicPr>
        <xdr:cNvPr id="117" name="Picture 116" descr="Oil Palm Estate">
          <a:extLst>
            <a:ext uri="{FF2B5EF4-FFF2-40B4-BE49-F238E27FC236}">
              <a16:creationId xmlns:a16="http://schemas.microsoft.com/office/drawing/2014/main" id="{71D17FB1-8659-4FB4-8536-96DBA7BC8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74498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83</xdr:row>
      <xdr:rowOff>0</xdr:rowOff>
    </xdr:from>
    <xdr:to>
      <xdr:col>25</xdr:col>
      <xdr:colOff>251460</xdr:colOff>
      <xdr:row>83</xdr:row>
      <xdr:rowOff>99060</xdr:rowOff>
    </xdr:to>
    <xdr:pic>
      <xdr:nvPicPr>
        <xdr:cNvPr id="118" name="Picture 117" descr="With Palm Oil Mill">
          <a:extLst>
            <a:ext uri="{FF2B5EF4-FFF2-40B4-BE49-F238E27FC236}">
              <a16:creationId xmlns:a16="http://schemas.microsoft.com/office/drawing/2014/main" id="{5373017A-D5DE-4E04-A2E4-1D338119F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74498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84</xdr:row>
      <xdr:rowOff>0</xdr:rowOff>
    </xdr:from>
    <xdr:to>
      <xdr:col>25</xdr:col>
      <xdr:colOff>144780</xdr:colOff>
      <xdr:row>84</xdr:row>
      <xdr:rowOff>106680</xdr:rowOff>
    </xdr:to>
    <xdr:pic>
      <xdr:nvPicPr>
        <xdr:cNvPr id="119" name="Picture 118" descr="Oil Palm Estate">
          <a:extLst>
            <a:ext uri="{FF2B5EF4-FFF2-40B4-BE49-F238E27FC236}">
              <a16:creationId xmlns:a16="http://schemas.microsoft.com/office/drawing/2014/main" id="{A1652AC8-E06E-4C6E-B96C-B37276322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76936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84</xdr:row>
      <xdr:rowOff>0</xdr:rowOff>
    </xdr:from>
    <xdr:to>
      <xdr:col>25</xdr:col>
      <xdr:colOff>251460</xdr:colOff>
      <xdr:row>84</xdr:row>
      <xdr:rowOff>99060</xdr:rowOff>
    </xdr:to>
    <xdr:pic>
      <xdr:nvPicPr>
        <xdr:cNvPr id="120" name="Picture 119" descr="With Palm Oil Mill">
          <a:extLst>
            <a:ext uri="{FF2B5EF4-FFF2-40B4-BE49-F238E27FC236}">
              <a16:creationId xmlns:a16="http://schemas.microsoft.com/office/drawing/2014/main" id="{C57B1345-011D-4BF2-AACC-DDDB70B36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769364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85</xdr:row>
      <xdr:rowOff>0</xdr:rowOff>
    </xdr:from>
    <xdr:to>
      <xdr:col>25</xdr:col>
      <xdr:colOff>144780</xdr:colOff>
      <xdr:row>85</xdr:row>
      <xdr:rowOff>106680</xdr:rowOff>
    </xdr:to>
    <xdr:pic>
      <xdr:nvPicPr>
        <xdr:cNvPr id="121" name="Picture 120" descr="Oil Palm Estate">
          <a:extLst>
            <a:ext uri="{FF2B5EF4-FFF2-40B4-BE49-F238E27FC236}">
              <a16:creationId xmlns:a16="http://schemas.microsoft.com/office/drawing/2014/main" id="{90192F50-A4E7-4E20-B75D-90289EE9E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78765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85</xdr:row>
      <xdr:rowOff>0</xdr:rowOff>
    </xdr:from>
    <xdr:to>
      <xdr:col>25</xdr:col>
      <xdr:colOff>251460</xdr:colOff>
      <xdr:row>85</xdr:row>
      <xdr:rowOff>99060</xdr:rowOff>
    </xdr:to>
    <xdr:pic>
      <xdr:nvPicPr>
        <xdr:cNvPr id="122" name="Picture 121" descr="With Palm Oil Mill">
          <a:extLst>
            <a:ext uri="{FF2B5EF4-FFF2-40B4-BE49-F238E27FC236}">
              <a16:creationId xmlns:a16="http://schemas.microsoft.com/office/drawing/2014/main" id="{003BA32A-3C7E-4BB9-A9A6-E80608C83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787652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86</xdr:row>
      <xdr:rowOff>0</xdr:rowOff>
    </xdr:from>
    <xdr:to>
      <xdr:col>25</xdr:col>
      <xdr:colOff>144780</xdr:colOff>
      <xdr:row>86</xdr:row>
      <xdr:rowOff>106680</xdr:rowOff>
    </xdr:to>
    <xdr:pic>
      <xdr:nvPicPr>
        <xdr:cNvPr id="123" name="Picture 122" descr="Oil Palm Estate">
          <a:extLst>
            <a:ext uri="{FF2B5EF4-FFF2-40B4-BE49-F238E27FC236}">
              <a16:creationId xmlns:a16="http://schemas.microsoft.com/office/drawing/2014/main" id="{DC863EE0-5387-4675-B52B-9A0FB4CCD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80594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86</xdr:row>
      <xdr:rowOff>0</xdr:rowOff>
    </xdr:from>
    <xdr:to>
      <xdr:col>25</xdr:col>
      <xdr:colOff>251460</xdr:colOff>
      <xdr:row>86</xdr:row>
      <xdr:rowOff>99060</xdr:rowOff>
    </xdr:to>
    <xdr:pic>
      <xdr:nvPicPr>
        <xdr:cNvPr id="124" name="Picture 123" descr="With Palm Oil Mill">
          <a:extLst>
            <a:ext uri="{FF2B5EF4-FFF2-40B4-BE49-F238E27FC236}">
              <a16:creationId xmlns:a16="http://schemas.microsoft.com/office/drawing/2014/main" id="{53E7DD26-148E-4262-BD1F-3112D04E4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80594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87</xdr:row>
      <xdr:rowOff>0</xdr:rowOff>
    </xdr:from>
    <xdr:to>
      <xdr:col>25</xdr:col>
      <xdr:colOff>144780</xdr:colOff>
      <xdr:row>87</xdr:row>
      <xdr:rowOff>106680</xdr:rowOff>
    </xdr:to>
    <xdr:pic>
      <xdr:nvPicPr>
        <xdr:cNvPr id="125" name="Picture 124" descr="Oil Palm Estate">
          <a:extLst>
            <a:ext uri="{FF2B5EF4-FFF2-40B4-BE49-F238E27FC236}">
              <a16:creationId xmlns:a16="http://schemas.microsoft.com/office/drawing/2014/main" id="{D9176643-C6A5-4E4C-8AF5-543527B65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824228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87</xdr:row>
      <xdr:rowOff>0</xdr:rowOff>
    </xdr:from>
    <xdr:to>
      <xdr:col>25</xdr:col>
      <xdr:colOff>251460</xdr:colOff>
      <xdr:row>87</xdr:row>
      <xdr:rowOff>99060</xdr:rowOff>
    </xdr:to>
    <xdr:pic>
      <xdr:nvPicPr>
        <xdr:cNvPr id="126" name="Picture 125" descr="With Palm Oil Mill">
          <a:extLst>
            <a:ext uri="{FF2B5EF4-FFF2-40B4-BE49-F238E27FC236}">
              <a16:creationId xmlns:a16="http://schemas.microsoft.com/office/drawing/2014/main" id="{5F79F1A5-FC90-4489-A492-AB05ED459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824228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88</xdr:row>
      <xdr:rowOff>0</xdr:rowOff>
    </xdr:from>
    <xdr:to>
      <xdr:col>25</xdr:col>
      <xdr:colOff>144780</xdr:colOff>
      <xdr:row>88</xdr:row>
      <xdr:rowOff>106680</xdr:rowOff>
    </xdr:to>
    <xdr:pic>
      <xdr:nvPicPr>
        <xdr:cNvPr id="127" name="Picture 126" descr="Oil Palm Estate">
          <a:extLst>
            <a:ext uri="{FF2B5EF4-FFF2-40B4-BE49-F238E27FC236}">
              <a16:creationId xmlns:a16="http://schemas.microsoft.com/office/drawing/2014/main" id="{3ECD13A5-47AC-4920-9262-5A83228C9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842516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152400</xdr:colOff>
      <xdr:row>88</xdr:row>
      <xdr:rowOff>0</xdr:rowOff>
    </xdr:from>
    <xdr:to>
      <xdr:col>25</xdr:col>
      <xdr:colOff>251460</xdr:colOff>
      <xdr:row>88</xdr:row>
      <xdr:rowOff>99060</xdr:rowOff>
    </xdr:to>
    <xdr:pic>
      <xdr:nvPicPr>
        <xdr:cNvPr id="128" name="Picture 127" descr="With Palm Oil Mill">
          <a:extLst>
            <a:ext uri="{FF2B5EF4-FFF2-40B4-BE49-F238E27FC236}">
              <a16:creationId xmlns:a16="http://schemas.microsoft.com/office/drawing/2014/main" id="{B53629AA-F596-44CC-B544-3699E7D9D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34760" y="184251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259080</xdr:colOff>
      <xdr:row>88</xdr:row>
      <xdr:rowOff>0</xdr:rowOff>
    </xdr:from>
    <xdr:to>
      <xdr:col>25</xdr:col>
      <xdr:colOff>358140</xdr:colOff>
      <xdr:row>88</xdr:row>
      <xdr:rowOff>99060</xdr:rowOff>
    </xdr:to>
    <xdr:pic>
      <xdr:nvPicPr>
        <xdr:cNvPr id="129" name="Picture 128" descr="With Refinery">
          <a:extLst>
            <a:ext uri="{FF2B5EF4-FFF2-40B4-BE49-F238E27FC236}">
              <a16:creationId xmlns:a16="http://schemas.microsoft.com/office/drawing/2014/main" id="{92939F21-EA5E-4248-A6D3-76581D4FB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1440" y="1842516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89</xdr:row>
      <xdr:rowOff>0</xdr:rowOff>
    </xdr:from>
    <xdr:to>
      <xdr:col>25</xdr:col>
      <xdr:colOff>144780</xdr:colOff>
      <xdr:row>89</xdr:row>
      <xdr:rowOff>106680</xdr:rowOff>
    </xdr:to>
    <xdr:pic>
      <xdr:nvPicPr>
        <xdr:cNvPr id="130" name="Picture 129" descr="Oil Palm Estate">
          <a:extLst>
            <a:ext uri="{FF2B5EF4-FFF2-40B4-BE49-F238E27FC236}">
              <a16:creationId xmlns:a16="http://schemas.microsoft.com/office/drawing/2014/main" id="{D3B29079-A99A-467F-9144-A1672F6E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860804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90</xdr:row>
      <xdr:rowOff>0</xdr:rowOff>
    </xdr:from>
    <xdr:to>
      <xdr:col>25</xdr:col>
      <xdr:colOff>144780</xdr:colOff>
      <xdr:row>90</xdr:row>
      <xdr:rowOff>106680</xdr:rowOff>
    </xdr:to>
    <xdr:pic>
      <xdr:nvPicPr>
        <xdr:cNvPr id="131" name="Picture 130" descr="Oil Palm Estate">
          <a:extLst>
            <a:ext uri="{FF2B5EF4-FFF2-40B4-BE49-F238E27FC236}">
              <a16:creationId xmlns:a16="http://schemas.microsoft.com/office/drawing/2014/main" id="{BEA9B89F-094D-4330-AF8B-B0F306B09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87909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91</xdr:row>
      <xdr:rowOff>0</xdr:rowOff>
    </xdr:from>
    <xdr:to>
      <xdr:col>25</xdr:col>
      <xdr:colOff>99060</xdr:colOff>
      <xdr:row>91</xdr:row>
      <xdr:rowOff>99060</xdr:rowOff>
    </xdr:to>
    <xdr:pic>
      <xdr:nvPicPr>
        <xdr:cNvPr id="132" name="Picture 131" descr="With Refinery">
          <a:extLst>
            <a:ext uri="{FF2B5EF4-FFF2-40B4-BE49-F238E27FC236}">
              <a16:creationId xmlns:a16="http://schemas.microsoft.com/office/drawing/2014/main" id="{81117606-70CE-4DCC-BDD2-57EB5D207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8973800"/>
          <a:ext cx="99060" cy="99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95</xdr:row>
      <xdr:rowOff>0</xdr:rowOff>
    </xdr:from>
    <xdr:to>
      <xdr:col>25</xdr:col>
      <xdr:colOff>144780</xdr:colOff>
      <xdr:row>95</xdr:row>
      <xdr:rowOff>106680</xdr:rowOff>
    </xdr:to>
    <xdr:pic>
      <xdr:nvPicPr>
        <xdr:cNvPr id="133" name="Picture 132" descr="Oil Palm Estate">
          <a:extLst>
            <a:ext uri="{FF2B5EF4-FFF2-40B4-BE49-F238E27FC236}">
              <a16:creationId xmlns:a16="http://schemas.microsoft.com/office/drawing/2014/main" id="{3EF279A0-9D98-4511-A8DF-616C881C1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970532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96</xdr:row>
      <xdr:rowOff>0</xdr:rowOff>
    </xdr:from>
    <xdr:to>
      <xdr:col>25</xdr:col>
      <xdr:colOff>144780</xdr:colOff>
      <xdr:row>96</xdr:row>
      <xdr:rowOff>106680</xdr:rowOff>
    </xdr:to>
    <xdr:pic>
      <xdr:nvPicPr>
        <xdr:cNvPr id="134" name="Picture 133" descr="Oil Palm Estate">
          <a:extLst>
            <a:ext uri="{FF2B5EF4-FFF2-40B4-BE49-F238E27FC236}">
              <a16:creationId xmlns:a16="http://schemas.microsoft.com/office/drawing/2014/main" id="{EDD96C80-B80C-4FB0-97AA-7274F0242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2360" y="19888200"/>
          <a:ext cx="144780" cy="106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525780</xdr:colOff>
      <xdr:row>15</xdr:row>
      <xdr:rowOff>45720</xdr:rowOff>
    </xdr:from>
    <xdr:to>
      <xdr:col>23</xdr:col>
      <xdr:colOff>15240</xdr:colOff>
      <xdr:row>30</xdr:row>
      <xdr:rowOff>45720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3520C1-F868-441D-AEF5-3E84894A836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586740</xdr:colOff>
      <xdr:row>15</xdr:row>
      <xdr:rowOff>22860</xdr:rowOff>
    </xdr:from>
    <xdr:to>
      <xdr:col>14</xdr:col>
      <xdr:colOff>487680</xdr:colOff>
      <xdr:row>30</xdr:row>
      <xdr:rowOff>22860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33AD9D69-8292-42DB-8BBA-0C2728BA0D6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067300" y="2766060"/>
              <a:ext cx="541782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MY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590550</xdr:colOff>
      <xdr:row>0</xdr:row>
      <xdr:rowOff>156210</xdr:rowOff>
    </xdr:from>
    <xdr:to>
      <xdr:col>12</xdr:col>
      <xdr:colOff>285750</xdr:colOff>
      <xdr:row>15</xdr:row>
      <xdr:rowOff>156210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9A91C9A-6A33-4380-9370-3F451561F0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605790</xdr:colOff>
      <xdr:row>27</xdr:row>
      <xdr:rowOff>19050</xdr:rowOff>
    </xdr:from>
    <xdr:to>
      <xdr:col>12</xdr:col>
      <xdr:colOff>300990</xdr:colOff>
      <xdr:row>42</xdr:row>
      <xdr:rowOff>19050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A5C6E424-A5C9-4BC7-92F1-867F478DFA7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089910" y="4956810"/>
              <a:ext cx="45720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MY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12</xdr:col>
      <xdr:colOff>304800</xdr:colOff>
      <xdr:row>27</xdr:row>
      <xdr:rowOff>15240</xdr:rowOff>
    </xdr:from>
    <xdr:to>
      <xdr:col>20</xdr:col>
      <xdr:colOff>0</xdr:colOff>
      <xdr:row>42</xdr:row>
      <xdr:rowOff>15240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036DB780-17B6-4D88-8F87-066B560B85C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665720" y="4953000"/>
              <a:ext cx="45720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MY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339090</xdr:colOff>
      <xdr:row>23</xdr:row>
      <xdr:rowOff>3810</xdr:rowOff>
    </xdr:from>
    <xdr:to>
      <xdr:col>13</xdr:col>
      <xdr:colOff>160020</xdr:colOff>
      <xdr:row>38</xdr:row>
      <xdr:rowOff>3810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CAFBF20-D71B-41FF-9857-5283221583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121920</xdr:colOff>
      <xdr:row>25</xdr:row>
      <xdr:rowOff>144780</xdr:rowOff>
    </xdr:from>
    <xdr:to>
      <xdr:col>7</xdr:col>
      <xdr:colOff>76200</xdr:colOff>
      <xdr:row>40</xdr:row>
      <xdr:rowOff>144780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61DE30C-DFA1-4710-BB83-F6541034A3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42</xdr:row>
      <xdr:rowOff>0</xdr:rowOff>
    </xdr:from>
    <xdr:to>
      <xdr:col>6</xdr:col>
      <xdr:colOff>563880</xdr:colOff>
      <xdr:row>57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66640509-C05F-43D0-BA02-15311D648E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342900</xdr:colOff>
      <xdr:row>149</xdr:row>
      <xdr:rowOff>22860</xdr:rowOff>
    </xdr:from>
    <xdr:to>
      <xdr:col>24</xdr:col>
      <xdr:colOff>38100</xdr:colOff>
      <xdr:row>165</xdr:row>
      <xdr:rowOff>22860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2CA7A79-A92D-4C6C-B6A6-968C4D51B2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220980</xdr:colOff>
      <xdr:row>93</xdr:row>
      <xdr:rowOff>0</xdr:rowOff>
    </xdr:from>
    <xdr:to>
      <xdr:col>22</xdr:col>
      <xdr:colOff>525780</xdr:colOff>
      <xdr:row>108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B055B5C-9017-4997-BD8A-4ECEF31831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34290</xdr:colOff>
      <xdr:row>169</xdr:row>
      <xdr:rowOff>95250</xdr:rowOff>
    </xdr:from>
    <xdr:to>
      <xdr:col>23</xdr:col>
      <xdr:colOff>339090</xdr:colOff>
      <xdr:row>184</xdr:row>
      <xdr:rowOff>95250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FF92604-F5B3-4D83-8AF8-A4D8C4DEFA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22"/>
  <sheetViews>
    <sheetView tabSelected="1" topLeftCell="A67" workbookViewId="0">
      <selection activeCell="R114" sqref="R114"/>
    </sheetView>
  </sheetViews>
  <sheetFormatPr defaultRowHeight="14.4"/>
  <cols>
    <col min="1" max="1" width="3" customWidth="1"/>
    <col min="2" max="2" width="8.77734375" customWidth="1"/>
    <col min="3" max="5" width="8.77734375" hidden="1" customWidth="1"/>
    <col min="6" max="13" width="8.77734375" customWidth="1"/>
    <col min="14" max="14" width="8.77734375" hidden="1" customWidth="1"/>
  </cols>
  <sheetData>
    <row r="1" spans="2:13" s="3" customFormat="1"/>
    <row r="2" spans="2:13">
      <c r="B2" s="2" t="s">
        <v>1465</v>
      </c>
      <c r="C2" s="1"/>
    </row>
    <row r="4" spans="2:13">
      <c r="B4" s="37" t="s">
        <v>1466</v>
      </c>
      <c r="C4" s="306">
        <f>K7</f>
        <v>4.3484600807851818E-2</v>
      </c>
      <c r="D4" s="54"/>
      <c r="E4" s="275" t="s">
        <v>1469</v>
      </c>
    </row>
    <row r="6" spans="2:13">
      <c r="C6" s="273" t="str">
        <f>'Competitor Analysis'!C15</f>
        <v>KLK</v>
      </c>
      <c r="D6" s="273" t="str">
        <f>'Competitor Analysis'!D15</f>
        <v>AAL</v>
      </c>
      <c r="E6" s="273" t="str">
        <f>'Competitor Analysis'!E15</f>
        <v>B. Agri</v>
      </c>
      <c r="F6" s="273" t="str">
        <f>'Competitor Analysis'!F15</f>
        <v>FGV</v>
      </c>
      <c r="G6" s="273" t="str">
        <f>'Competitor Analysis'!G15</f>
        <v>F. Res</v>
      </c>
      <c r="H6" s="273" t="str">
        <f>'Competitor Analysis'!H15</f>
        <v>Genting</v>
      </c>
      <c r="I6" s="273" t="str">
        <f>'Competitor Analysis'!I15</f>
        <v>GAR</v>
      </c>
      <c r="J6" s="273" t="str">
        <f>'Competitor Analysis'!J15</f>
        <v>IOI</v>
      </c>
      <c r="K6" s="44" t="s">
        <v>1261</v>
      </c>
    </row>
    <row r="7" spans="2:13">
      <c r="B7" t="s">
        <v>1467</v>
      </c>
      <c r="C7" s="81">
        <f>'Competitor Analysis'!C60</f>
        <v>4.7059412994407968E-2</v>
      </c>
      <c r="D7" s="81">
        <f>'Competitor Analysis'!D60</f>
        <v>5.1209369317921638E-2</v>
      </c>
      <c r="E7" s="81">
        <f>'Competitor Analysis'!E60</f>
        <v>9.9799544317578315E-2</v>
      </c>
      <c r="F7" s="81">
        <f>'Competitor Analysis'!F60</f>
        <v>7.5501650510531704E-2</v>
      </c>
      <c r="G7" s="81">
        <f>'Competitor Analysis'!G60</f>
        <v>1.3092160075786285E-2</v>
      </c>
      <c r="H7" s="81">
        <f>'Competitor Analysis'!H60</f>
        <v>4.6705869930734778E-2</v>
      </c>
      <c r="I7" s="81">
        <f>'Competitor Analysis'!I60</f>
        <v>7.1133720240645459E-2</v>
      </c>
      <c r="J7" s="81">
        <f>'Competitor Analysis'!J60</f>
        <v>-5.3050108738235457E-2</v>
      </c>
      <c r="K7" s="304">
        <f>AVERAGE(D7:J7)</f>
        <v>4.3484600807851818E-2</v>
      </c>
    </row>
    <row r="9" spans="2:13" s="308" customFormat="1"/>
    <row r="10" spans="2:13">
      <c r="B10" s="37" t="s">
        <v>79</v>
      </c>
      <c r="C10" s="306">
        <f>K13</f>
        <v>0.24048438735364644</v>
      </c>
      <c r="E10" t="s">
        <v>1514</v>
      </c>
    </row>
    <row r="11" spans="2:13" s="275" customFormat="1">
      <c r="B11" s="37"/>
      <c r="C11" s="55"/>
    </row>
    <row r="12" spans="2:13">
      <c r="C12" s="273" t="s">
        <v>1439</v>
      </c>
      <c r="D12" s="273" t="s">
        <v>1440</v>
      </c>
      <c r="E12" s="273" t="s">
        <v>1441</v>
      </c>
      <c r="F12" s="273" t="s">
        <v>1442</v>
      </c>
      <c r="G12" s="273" t="s">
        <v>1444</v>
      </c>
      <c r="H12" s="273" t="s">
        <v>1445</v>
      </c>
      <c r="I12" s="273" t="s">
        <v>1446</v>
      </c>
      <c r="J12" s="273" t="s">
        <v>1447</v>
      </c>
      <c r="K12" s="44" t="s">
        <v>1261</v>
      </c>
      <c r="L12" s="314"/>
      <c r="M12" s="315" t="s">
        <v>1375</v>
      </c>
    </row>
    <row r="13" spans="2:13">
      <c r="B13" t="s">
        <v>79</v>
      </c>
      <c r="C13" s="81">
        <f>'Competitor Analysis'!C18</f>
        <v>0.10577971646673937</v>
      </c>
      <c r="D13" s="81">
        <f>'Competitor Analysis'!D18</f>
        <v>0.2595883375088005</v>
      </c>
      <c r="E13" s="81">
        <f>'Competitor Analysis'!E18</f>
        <v>0.30359356178336916</v>
      </c>
      <c r="F13" s="81">
        <f>'Competitor Analysis'!F18</f>
        <v>6.090133982947625E-2</v>
      </c>
      <c r="G13" s="81">
        <f>'Competitor Analysis'!G18</f>
        <v>0.43212843284450331</v>
      </c>
      <c r="H13" s="81">
        <f>'Competitor Analysis'!H18</f>
        <v>0.38716216216216215</v>
      </c>
      <c r="I13" s="81">
        <f>'Competitor Analysis'!I18</f>
        <v>7.2540942429418262E-2</v>
      </c>
      <c r="J13" s="81">
        <f>'Competitor Analysis'!J18</f>
        <v>0.16747593491779539</v>
      </c>
      <c r="K13" s="81">
        <f>AVERAGE(D13:J13)</f>
        <v>0.24048438735364644</v>
      </c>
      <c r="M13" s="81">
        <f>(C10/C13)^(1/4) - 1</f>
        <v>0.22792296563575531</v>
      </c>
    </row>
    <row r="14" spans="2:13" s="275" customFormat="1">
      <c r="C14" s="81"/>
      <c r="D14" s="81"/>
      <c r="E14" s="81"/>
      <c r="F14" s="81"/>
      <c r="G14" s="81"/>
      <c r="H14" s="81"/>
      <c r="I14" s="81"/>
      <c r="J14" s="81"/>
      <c r="K14" s="81"/>
      <c r="M14" s="81"/>
    </row>
    <row r="15" spans="2:13" s="275" customFormat="1">
      <c r="C15" s="307">
        <v>2012</v>
      </c>
      <c r="D15" s="307">
        <f>C15+1</f>
        <v>2013</v>
      </c>
      <c r="E15" s="307">
        <f t="shared" ref="E15:G15" si="0">D15+1</f>
        <v>2014</v>
      </c>
      <c r="F15" s="307">
        <f t="shared" si="0"/>
        <v>2015</v>
      </c>
      <c r="G15" s="307">
        <f t="shared" si="0"/>
        <v>2016</v>
      </c>
      <c r="H15" s="81"/>
      <c r="I15" s="81"/>
      <c r="J15" s="81"/>
      <c r="K15" s="81"/>
      <c r="M15" s="315" t="s">
        <v>1375</v>
      </c>
    </row>
    <row r="16" spans="2:13" s="275" customFormat="1">
      <c r="B16" s="275" t="s">
        <v>79</v>
      </c>
      <c r="C16" s="81">
        <f>Financials!C126</f>
        <v>0.16419986093175723</v>
      </c>
      <c r="D16" s="81">
        <f>Financials!D126</f>
        <v>0.15819394336941073</v>
      </c>
      <c r="E16" s="81">
        <f>Financials!E126</f>
        <v>0.16307277628032346</v>
      </c>
      <c r="F16" s="81">
        <f>Financials!F126</f>
        <v>0.11941391941391942</v>
      </c>
      <c r="G16" s="81">
        <f>Financials!G126</f>
        <v>0.10577971646673937</v>
      </c>
      <c r="H16" s="81"/>
      <c r="I16" s="81"/>
      <c r="J16" s="81"/>
      <c r="K16" s="81"/>
      <c r="M16" s="81">
        <f>(C16/G16)^(1/4) - 1</f>
        <v>0.11620148659965346</v>
      </c>
    </row>
    <row r="17" spans="2:13" s="275" customFormat="1">
      <c r="C17" s="81"/>
      <c r="D17" s="81"/>
      <c r="E17" s="81"/>
      <c r="F17" s="81"/>
      <c r="G17" s="81"/>
      <c r="H17" s="81"/>
      <c r="I17" s="81"/>
      <c r="J17" s="81"/>
      <c r="K17" s="81"/>
      <c r="M17" s="81"/>
    </row>
    <row r="18" spans="2:13" s="275" customFormat="1">
      <c r="C18" s="81"/>
      <c r="D18" s="81"/>
      <c r="E18" s="81"/>
      <c r="F18" s="81"/>
      <c r="G18" s="81"/>
      <c r="H18" s="81"/>
      <c r="I18" s="81"/>
      <c r="J18" s="81"/>
      <c r="K18" s="81"/>
    </row>
    <row r="19" spans="2:13" s="308" customFormat="1"/>
    <row r="20" spans="2:13">
      <c r="B20" s="37" t="s">
        <v>1470</v>
      </c>
      <c r="C20" s="307">
        <v>2012</v>
      </c>
      <c r="D20" s="307">
        <f>C20+1</f>
        <v>2013</v>
      </c>
      <c r="E20" s="307">
        <f t="shared" ref="E20:L20" si="1">D20+1</f>
        <v>2014</v>
      </c>
      <c r="F20" s="307">
        <f t="shared" si="1"/>
        <v>2015</v>
      </c>
      <c r="G20" s="307">
        <f t="shared" si="1"/>
        <v>2016</v>
      </c>
      <c r="H20" s="274">
        <f t="shared" si="1"/>
        <v>2017</v>
      </c>
      <c r="I20" s="274">
        <f t="shared" si="1"/>
        <v>2018</v>
      </c>
      <c r="J20" s="274">
        <f t="shared" si="1"/>
        <v>2019</v>
      </c>
      <c r="K20" s="274">
        <f t="shared" si="1"/>
        <v>2020</v>
      </c>
      <c r="L20" s="274">
        <f t="shared" si="1"/>
        <v>2021</v>
      </c>
    </row>
    <row r="21" spans="2:13">
      <c r="B21" t="s">
        <v>1405</v>
      </c>
      <c r="C21">
        <f>-Financials!C102</f>
        <v>853</v>
      </c>
      <c r="D21" s="275">
        <f>-Financials!D102</f>
        <v>987</v>
      </c>
      <c r="E21" s="275">
        <f>-Financials!E102</f>
        <v>984</v>
      </c>
      <c r="F21" s="275">
        <f>-Financials!F102</f>
        <v>938</v>
      </c>
      <c r="G21" s="275">
        <f>-Financials!G102</f>
        <v>1789</v>
      </c>
      <c r="H21" s="283">
        <f>G22*H23</f>
        <v>1419.8665711681488</v>
      </c>
      <c r="I21" s="283">
        <f t="shared" ref="I21:L21" si="2">H22*I23</f>
        <v>1582.4173347450233</v>
      </c>
      <c r="J21" s="283">
        <f t="shared" si="2"/>
        <v>1763.577417870626</v>
      </c>
      <c r="K21" s="283">
        <f t="shared" si="2"/>
        <v>1965.4772736197147</v>
      </c>
      <c r="L21" s="283">
        <f t="shared" si="2"/>
        <v>2190.4912559948534</v>
      </c>
    </row>
    <row r="22" spans="2:13">
      <c r="B22" t="s">
        <v>1471</v>
      </c>
      <c r="C22">
        <f>Financials!C42</f>
        <v>5280</v>
      </c>
      <c r="D22" s="275">
        <f>Financials!D42</f>
        <v>5854</v>
      </c>
      <c r="E22" s="275">
        <f>Financials!E42</f>
        <v>6519</v>
      </c>
      <c r="F22" s="275">
        <f>Financials!F42</f>
        <v>7436</v>
      </c>
      <c r="G22" s="275">
        <f>Financials!G42</f>
        <v>8745</v>
      </c>
      <c r="H22" s="283">
        <f>G22-H27+H21</f>
        <v>9746.1549369109161</v>
      </c>
      <c r="I22" s="283">
        <f t="shared" ref="I22:L22" si="3">H22-I27+I21</f>
        <v>10861.925220614412</v>
      </c>
      <c r="J22" s="283">
        <f t="shared" si="3"/>
        <v>12105.432374299409</v>
      </c>
      <c r="K22" s="283">
        <f t="shared" si="3"/>
        <v>13491.300114147449</v>
      </c>
      <c r="L22" s="283">
        <f t="shared" si="3"/>
        <v>15035.826325082329</v>
      </c>
    </row>
    <row r="23" spans="2:13">
      <c r="B23" t="s">
        <v>1472</v>
      </c>
      <c r="C23" s="81">
        <f>C21/C22</f>
        <v>0.16155303030303031</v>
      </c>
      <c r="D23" s="81">
        <f t="shared" ref="D23:G23" si="4">D21/D22</f>
        <v>0.16860266484455075</v>
      </c>
      <c r="E23" s="81">
        <f t="shared" si="4"/>
        <v>0.15094339622641509</v>
      </c>
      <c r="F23" s="81">
        <f t="shared" si="4"/>
        <v>0.12614308768154922</v>
      </c>
      <c r="G23" s="81">
        <f t="shared" si="4"/>
        <v>0.20457404230989137</v>
      </c>
      <c r="H23" s="81">
        <f>C25</f>
        <v>0.16236324427308735</v>
      </c>
      <c r="I23" s="304">
        <f>H23</f>
        <v>0.16236324427308735</v>
      </c>
      <c r="J23" s="304">
        <f t="shared" ref="J23:L23" si="5">I23</f>
        <v>0.16236324427308735</v>
      </c>
      <c r="K23" s="304">
        <f t="shared" si="5"/>
        <v>0.16236324427308735</v>
      </c>
      <c r="L23" s="304">
        <f t="shared" si="5"/>
        <v>0.16236324427308735</v>
      </c>
    </row>
    <row r="25" spans="2:13">
      <c r="B25" t="s">
        <v>1261</v>
      </c>
      <c r="C25" s="304">
        <f>AVERAGE(C23:G23)</f>
        <v>0.16236324427308735</v>
      </c>
    </row>
    <row r="27" spans="2:13">
      <c r="B27" s="85" t="s">
        <v>35</v>
      </c>
      <c r="C27">
        <f>-Financials!C16</f>
        <v>216</v>
      </c>
      <c r="D27" s="275">
        <f>-Financials!D16</f>
        <v>279</v>
      </c>
      <c r="E27" s="275">
        <f>-Financials!E16</f>
        <v>327</v>
      </c>
      <c r="F27" s="275">
        <f>-Financials!F16</f>
        <v>377</v>
      </c>
      <c r="G27" s="275">
        <f>-Financials!G16</f>
        <v>437</v>
      </c>
      <c r="H27" s="283">
        <f>G22*H28</f>
        <v>418.71163425723245</v>
      </c>
      <c r="I27" s="283">
        <f t="shared" ref="I27:L27" si="6">H22*I28</f>
        <v>466.64705104152813</v>
      </c>
      <c r="J27" s="283">
        <f t="shared" si="6"/>
        <v>520.07026418562725</v>
      </c>
      <c r="K27" s="283">
        <f t="shared" si="6"/>
        <v>579.60953377167698</v>
      </c>
      <c r="L27" s="283">
        <f t="shared" si="6"/>
        <v>645.96504505997302</v>
      </c>
    </row>
    <row r="28" spans="2:13">
      <c r="B28" t="s">
        <v>1473</v>
      </c>
      <c r="C28" s="81">
        <f>C27/C22</f>
        <v>4.0909090909090909E-2</v>
      </c>
      <c r="D28" s="81">
        <f t="shared" ref="D28:G28" si="7">D27/D22</f>
        <v>4.7659719849675437E-2</v>
      </c>
      <c r="E28" s="81">
        <f t="shared" si="7"/>
        <v>5.0161067648412334E-2</v>
      </c>
      <c r="F28" s="81">
        <f t="shared" si="7"/>
        <v>5.0699300699300696E-2</v>
      </c>
      <c r="G28" s="81">
        <f t="shared" si="7"/>
        <v>4.997141223556318E-2</v>
      </c>
      <c r="H28" s="304">
        <f>C30</f>
        <v>4.788011826840851E-2</v>
      </c>
      <c r="I28" s="304">
        <f>H28</f>
        <v>4.788011826840851E-2</v>
      </c>
      <c r="J28" s="304">
        <f t="shared" ref="J28:L28" si="8">I28</f>
        <v>4.788011826840851E-2</v>
      </c>
      <c r="K28" s="304">
        <f t="shared" si="8"/>
        <v>4.788011826840851E-2</v>
      </c>
      <c r="L28" s="304">
        <f t="shared" si="8"/>
        <v>4.788011826840851E-2</v>
      </c>
    </row>
    <row r="30" spans="2:13">
      <c r="B30" t="s">
        <v>1261</v>
      </c>
      <c r="C30" s="304">
        <f>AVERAGE(C28:G28)</f>
        <v>4.788011826840851E-2</v>
      </c>
    </row>
    <row r="32" spans="2:13">
      <c r="B32" s="37" t="s">
        <v>1474</v>
      </c>
    </row>
    <row r="33" spans="2:12">
      <c r="B33" t="s">
        <v>1475</v>
      </c>
    </row>
    <row r="34" spans="2:12">
      <c r="B34" t="s">
        <v>1476</v>
      </c>
      <c r="D34" s="81">
        <f t="shared" ref="D34:G35" si="9">D21/C21 - 1</f>
        <v>0.1570926143024618</v>
      </c>
      <c r="E34" s="81">
        <f t="shared" si="9"/>
        <v>-3.0395136778115228E-3</v>
      </c>
      <c r="F34" s="81">
        <f t="shared" si="9"/>
        <v>-4.6747967479674801E-2</v>
      </c>
      <c r="G34" s="81">
        <f t="shared" si="9"/>
        <v>0.90724946695095943</v>
      </c>
      <c r="H34" s="81">
        <f>H21/G21 - 1</f>
        <v>-0.20633506362875975</v>
      </c>
      <c r="I34" s="81">
        <f t="shared" ref="I34:L35" si="10">I21/H21 - 1</f>
        <v>0.1144831260046788</v>
      </c>
      <c r="J34" s="81">
        <f t="shared" si="10"/>
        <v>0.11448312600467903</v>
      </c>
      <c r="K34" s="81">
        <f t="shared" si="10"/>
        <v>0.11448312600467858</v>
      </c>
      <c r="L34" s="81">
        <f t="shared" si="10"/>
        <v>0.11448312600467903</v>
      </c>
    </row>
    <row r="35" spans="2:12">
      <c r="B35" t="s">
        <v>1477</v>
      </c>
      <c r="D35" s="81">
        <f t="shared" si="9"/>
        <v>0.10871212121212115</v>
      </c>
      <c r="E35" s="81">
        <f t="shared" si="9"/>
        <v>0.11359754014349166</v>
      </c>
      <c r="F35" s="81">
        <f t="shared" si="9"/>
        <v>0.14066574628010442</v>
      </c>
      <c r="G35" s="81">
        <f t="shared" si="9"/>
        <v>0.17603550295857984</v>
      </c>
      <c r="H35" s="81">
        <f>H22/G22 - 1</f>
        <v>0.1144831260046788</v>
      </c>
      <c r="I35" s="81">
        <f t="shared" si="10"/>
        <v>0.1144831260046788</v>
      </c>
      <c r="J35" s="81">
        <f t="shared" si="10"/>
        <v>0.1144831260046788</v>
      </c>
      <c r="K35" s="81">
        <f t="shared" si="10"/>
        <v>0.11448312600467903</v>
      </c>
      <c r="L35" s="81">
        <f t="shared" si="10"/>
        <v>0.1144831260046788</v>
      </c>
    </row>
    <row r="37" spans="2:12" s="308" customFormat="1"/>
    <row r="38" spans="2:12">
      <c r="B38" s="37" t="s">
        <v>1478</v>
      </c>
      <c r="D38" t="s">
        <v>1497</v>
      </c>
    </row>
    <row r="39" spans="2:12">
      <c r="C39" s="307">
        <v>2012</v>
      </c>
      <c r="D39" s="307">
        <f>C39+1</f>
        <v>2013</v>
      </c>
      <c r="E39" s="307">
        <f t="shared" ref="E39:L39" si="11">D39+1</f>
        <v>2014</v>
      </c>
      <c r="F39" s="307">
        <f t="shared" si="11"/>
        <v>2015</v>
      </c>
      <c r="G39" s="307">
        <f t="shared" si="11"/>
        <v>2016</v>
      </c>
      <c r="H39" s="274">
        <f t="shared" si="11"/>
        <v>2017</v>
      </c>
      <c r="I39" s="274">
        <f t="shared" si="11"/>
        <v>2018</v>
      </c>
      <c r="J39" s="274">
        <f t="shared" si="11"/>
        <v>2019</v>
      </c>
      <c r="K39" s="274">
        <f t="shared" si="11"/>
        <v>2020</v>
      </c>
      <c r="L39" s="274">
        <f t="shared" si="11"/>
        <v>2021</v>
      </c>
    </row>
    <row r="40" spans="2:12">
      <c r="B40" t="s">
        <v>1479</v>
      </c>
      <c r="C40">
        <f>Financials!C35</f>
        <v>814</v>
      </c>
      <c r="D40" s="275">
        <f>Financials!D35</f>
        <v>867</v>
      </c>
      <c r="E40" s="275">
        <f>Financials!E35</f>
        <v>1002</v>
      </c>
      <c r="F40" s="275">
        <f>Financials!F35</f>
        <v>1711</v>
      </c>
      <c r="G40" s="275">
        <f>Financials!G35</f>
        <v>1470</v>
      </c>
    </row>
    <row r="41" spans="2:12" s="275" customFormat="1">
      <c r="B41" s="275" t="s">
        <v>90</v>
      </c>
      <c r="C41" s="275">
        <f>Financials!C36</f>
        <v>275</v>
      </c>
      <c r="D41" s="275">
        <f>Financials!D36</f>
        <v>337</v>
      </c>
      <c r="E41" s="275">
        <f>Financials!E36</f>
        <v>511</v>
      </c>
      <c r="F41" s="275">
        <f>Financials!F36</f>
        <v>529</v>
      </c>
      <c r="G41" s="275">
        <f>Financials!G36</f>
        <v>637</v>
      </c>
    </row>
    <row r="42" spans="2:12">
      <c r="B42" t="s">
        <v>93</v>
      </c>
      <c r="C42">
        <f>Financials!C37</f>
        <v>1239</v>
      </c>
      <c r="D42" s="275">
        <f>Financials!D37</f>
        <v>1121</v>
      </c>
      <c r="E42" s="275">
        <f>Financials!E37</f>
        <v>1523</v>
      </c>
      <c r="F42" s="275">
        <f>Financials!F37</f>
        <v>1706</v>
      </c>
      <c r="G42" s="275">
        <f>Financials!G37</f>
        <v>2025</v>
      </c>
    </row>
    <row r="43" spans="2:12">
      <c r="B43" t="s">
        <v>1480</v>
      </c>
      <c r="C43">
        <f>Financials!C56</f>
        <v>350</v>
      </c>
      <c r="D43" s="275">
        <f>Financials!D56</f>
        <v>363</v>
      </c>
      <c r="E43" s="275">
        <f>Financials!E56</f>
        <v>393</v>
      </c>
      <c r="F43" s="275">
        <f>Financials!F56</f>
        <v>714</v>
      </c>
      <c r="G43" s="275">
        <f>Financials!G56</f>
        <v>644</v>
      </c>
    </row>
    <row r="45" spans="2:12">
      <c r="B45" t="s">
        <v>1481</v>
      </c>
      <c r="C45">
        <f>-C40-C41-C42+C43</f>
        <v>-1978</v>
      </c>
      <c r="D45" s="275">
        <f t="shared" ref="D45:G45" si="12">-D40-D41-D42+D43</f>
        <v>-1962</v>
      </c>
      <c r="E45" s="275">
        <f t="shared" si="12"/>
        <v>-2643</v>
      </c>
      <c r="F45" s="275">
        <f t="shared" si="12"/>
        <v>-3232</v>
      </c>
      <c r="G45" s="275">
        <f t="shared" si="12"/>
        <v>-3488</v>
      </c>
    </row>
    <row r="47" spans="2:12">
      <c r="B47" t="s">
        <v>1261</v>
      </c>
      <c r="C47">
        <f>AVERAGE(C45:G45)</f>
        <v>-2660.6</v>
      </c>
    </row>
    <row r="48" spans="2:12">
      <c r="B48" t="s">
        <v>1262</v>
      </c>
      <c r="C48">
        <f>MAX(C45:G45)</f>
        <v>-1962</v>
      </c>
    </row>
    <row r="49" spans="2:10">
      <c r="B49" t="s">
        <v>1263</v>
      </c>
      <c r="C49">
        <f>MIN(C45:G45)</f>
        <v>-3488</v>
      </c>
    </row>
    <row r="51" spans="2:10" s="308" customFormat="1"/>
    <row r="52" spans="2:10">
      <c r="B52" s="44" t="s">
        <v>1482</v>
      </c>
    </row>
    <row r="54" spans="2:10">
      <c r="B54" s="37" t="s">
        <v>1483</v>
      </c>
      <c r="C54" s="310">
        <f>C55+C56</f>
        <v>0.11271</v>
      </c>
      <c r="E54" s="37" t="s">
        <v>1487</v>
      </c>
      <c r="F54" s="311">
        <v>0.24</v>
      </c>
      <c r="H54" t="s">
        <v>1500</v>
      </c>
      <c r="J54" s="311">
        <v>0.03</v>
      </c>
    </row>
    <row r="55" spans="2:10">
      <c r="B55" t="s">
        <v>1484</v>
      </c>
      <c r="C55" s="309">
        <v>3.8710000000000001E-2</v>
      </c>
      <c r="E55" s="37" t="s">
        <v>1488</v>
      </c>
      <c r="F55" s="312">
        <f>Financials!G192</f>
        <v>0.30294941945816095</v>
      </c>
    </row>
    <row r="56" spans="2:10">
      <c r="B56" t="s">
        <v>1485</v>
      </c>
      <c r="C56" s="309">
        <v>7.3999999999999996E-2</v>
      </c>
    </row>
    <row r="58" spans="2:10">
      <c r="B58" s="37" t="s">
        <v>1486</v>
      </c>
      <c r="C58" s="310">
        <f>Debt!F29</f>
        <v>4.141339237684466E-2</v>
      </c>
      <c r="E58" s="37" t="s">
        <v>1482</v>
      </c>
      <c r="F58" s="313">
        <f>C54*(1-F55) + C58*(1-F54)*F55</f>
        <v>8.809965494842284E-2</v>
      </c>
    </row>
    <row r="60" spans="2:10" s="308" customFormat="1"/>
    <row r="62" spans="2:10">
      <c r="B62" s="44" t="s">
        <v>1489</v>
      </c>
      <c r="C62" s="307">
        <v>2016</v>
      </c>
      <c r="D62" s="274">
        <v>2017</v>
      </c>
      <c r="E62" s="274">
        <v>2018</v>
      </c>
      <c r="F62" s="274">
        <v>2019</v>
      </c>
      <c r="G62" s="274">
        <v>2020</v>
      </c>
      <c r="H62" s="274">
        <v>2021</v>
      </c>
    </row>
    <row r="64" spans="2:10">
      <c r="B64" t="s">
        <v>1200</v>
      </c>
      <c r="C64" s="193">
        <f>Financials!G7</f>
        <v>16506</v>
      </c>
      <c r="D64" s="317">
        <f>C64*(1+D65)</f>
        <v>17223.756820934403</v>
      </c>
      <c r="E64" s="317">
        <f t="shared" ref="E64:H64" si="13">D64*(1+E65)</f>
        <v>17972.725010704249</v>
      </c>
      <c r="F64" s="317">
        <f t="shared" si="13"/>
        <v>18754.261783224018</v>
      </c>
      <c r="G64" s="317">
        <f t="shared" si="13"/>
        <v>19569.783370313464</v>
      </c>
      <c r="H64" s="317">
        <f t="shared" si="13"/>
        <v>20420.76758806768</v>
      </c>
    </row>
    <row r="65" spans="2:8">
      <c r="B65" t="s">
        <v>1409</v>
      </c>
      <c r="C65" s="70"/>
      <c r="D65" s="305">
        <f>C4</f>
        <v>4.3484600807851818E-2</v>
      </c>
      <c r="E65" s="305">
        <f>D65</f>
        <v>4.3484600807851818E-2</v>
      </c>
      <c r="F65" s="305">
        <f t="shared" ref="F65:H65" si="14">E65</f>
        <v>4.3484600807851818E-2</v>
      </c>
      <c r="G65" s="305">
        <f t="shared" si="14"/>
        <v>4.3484600807851818E-2</v>
      </c>
      <c r="H65" s="305">
        <f t="shared" si="14"/>
        <v>4.3484600807851818E-2</v>
      </c>
    </row>
    <row r="66" spans="2:8">
      <c r="B66" t="s">
        <v>77</v>
      </c>
      <c r="C66" s="193">
        <f>Financials!G12</f>
        <v>1746</v>
      </c>
      <c r="D66" s="318">
        <f>D64*D67</f>
        <v>2237.1824600111577</v>
      </c>
      <c r="E66" s="318">
        <f t="shared" ref="E66:H66" si="15">E64*E67</f>
        <v>2895.8679388513206</v>
      </c>
      <c r="F66" s="318">
        <f t="shared" si="15"/>
        <v>3710.5297590531713</v>
      </c>
      <c r="G66" s="318">
        <f t="shared" si="15"/>
        <v>4754.3711880316041</v>
      </c>
      <c r="H66" s="318">
        <f t="shared" si="15"/>
        <v>4961.1131212355103</v>
      </c>
    </row>
    <row r="67" spans="2:8">
      <c r="B67" t="s">
        <v>1490</v>
      </c>
      <c r="C67" s="194">
        <f>C66/C64</f>
        <v>0.10577971646673937</v>
      </c>
      <c r="D67" s="194">
        <f>C67*(1+$M$13)</f>
        <v>0.12988934314794795</v>
      </c>
      <c r="E67" s="194">
        <f>D67*(1+$C$10)</f>
        <v>0.16112570225864975</v>
      </c>
      <c r="F67" s="194">
        <f t="shared" ref="E67:G67" si="16">E67*(1+$M$13)</f>
        <v>0.19784995015758491</v>
      </c>
      <c r="G67" s="194">
        <f t="shared" si="16"/>
        <v>0.24294449754838804</v>
      </c>
      <c r="H67" s="194">
        <f>G67</f>
        <v>0.24294449754838804</v>
      </c>
    </row>
    <row r="68" spans="2:8" hidden="1">
      <c r="B68" t="s">
        <v>1491</v>
      </c>
      <c r="C68" s="319">
        <f>-G27</f>
        <v>-437</v>
      </c>
      <c r="D68" s="319">
        <f>-H27</f>
        <v>-418.71163425723245</v>
      </c>
      <c r="E68" s="319">
        <f>-I27</f>
        <v>-466.64705104152813</v>
      </c>
      <c r="F68" s="319">
        <f>-J27</f>
        <v>-520.07026418562725</v>
      </c>
      <c r="G68" s="319">
        <f>-K27</f>
        <v>-579.60953377167698</v>
      </c>
      <c r="H68" s="319">
        <f>-L27</f>
        <v>-645.96504505997302</v>
      </c>
    </row>
    <row r="69" spans="2:8" hidden="1">
      <c r="C69" s="70"/>
      <c r="D69" s="70"/>
      <c r="E69" s="70"/>
      <c r="F69" s="70"/>
      <c r="G69" s="70"/>
      <c r="H69" s="70"/>
    </row>
    <row r="70" spans="2:8" hidden="1">
      <c r="B70" t="s">
        <v>47</v>
      </c>
      <c r="C70" s="193">
        <f>C66+C68</f>
        <v>1309</v>
      </c>
      <c r="D70" s="193">
        <f t="shared" ref="D70:H70" si="17">D66+D68</f>
        <v>1818.4708257539253</v>
      </c>
      <c r="E70" s="193">
        <f t="shared" si="17"/>
        <v>2429.2208878097927</v>
      </c>
      <c r="F70" s="193">
        <f t="shared" si="17"/>
        <v>3190.459494867544</v>
      </c>
      <c r="G70" s="193">
        <f t="shared" si="17"/>
        <v>4174.7616542599271</v>
      </c>
      <c r="H70" s="193">
        <f t="shared" si="17"/>
        <v>4315.1480761755374</v>
      </c>
    </row>
    <row r="71" spans="2:8" hidden="1">
      <c r="B71" t="s">
        <v>1492</v>
      </c>
      <c r="C71" s="194">
        <f>C70/C64</f>
        <v>7.9304495335029687E-2</v>
      </c>
      <c r="D71" s="194">
        <f t="shared" ref="D71:H71" si="18">D70/D64</f>
        <v>0.10557922087843735</v>
      </c>
      <c r="E71" s="194">
        <f t="shared" si="18"/>
        <v>0.13516152316151223</v>
      </c>
      <c r="F71" s="194">
        <f t="shared" si="18"/>
        <v>0.1701191724710519</v>
      </c>
      <c r="G71" s="194">
        <f t="shared" si="18"/>
        <v>0.21332692218723609</v>
      </c>
      <c r="H71" s="194">
        <f t="shared" si="18"/>
        <v>0.21131174710087669</v>
      </c>
    </row>
    <row r="72" spans="2:8" hidden="1">
      <c r="C72" s="70"/>
      <c r="D72" s="70"/>
      <c r="E72" s="70"/>
      <c r="F72" s="70"/>
      <c r="G72" s="70"/>
      <c r="H72" s="70"/>
    </row>
    <row r="73" spans="2:8" hidden="1">
      <c r="B73" t="s">
        <v>1215</v>
      </c>
      <c r="C73" s="319">
        <f>-C70*$F$54</f>
        <v>-314.15999999999997</v>
      </c>
      <c r="D73" s="319">
        <f t="shared" ref="D73:H73" si="19">-D70*$F$54</f>
        <v>-436.43299818094204</v>
      </c>
      <c r="E73" s="319">
        <f t="shared" si="19"/>
        <v>-583.01301307435017</v>
      </c>
      <c r="F73" s="319">
        <f t="shared" si="19"/>
        <v>-765.71027876821051</v>
      </c>
      <c r="G73" s="319">
        <f t="shared" si="19"/>
        <v>-1001.9427970223825</v>
      </c>
      <c r="H73" s="319">
        <f t="shared" si="19"/>
        <v>-1035.6355382821289</v>
      </c>
    </row>
    <row r="74" spans="2:8" hidden="1">
      <c r="C74" s="70"/>
      <c r="D74" s="70"/>
      <c r="E74" s="70"/>
      <c r="F74" s="70"/>
      <c r="G74" s="70"/>
      <c r="H74" s="70"/>
    </row>
    <row r="75" spans="2:8" hidden="1">
      <c r="B75" t="s">
        <v>1493</v>
      </c>
      <c r="C75" s="193">
        <f>C70+C73</f>
        <v>994.84</v>
      </c>
      <c r="D75" s="193">
        <f t="shared" ref="D75:H75" si="20">D70+D73</f>
        <v>1382.0378275729831</v>
      </c>
      <c r="E75" s="193">
        <f t="shared" si="20"/>
        <v>1846.2078747354426</v>
      </c>
      <c r="F75" s="193">
        <f t="shared" si="20"/>
        <v>2424.7492160993334</v>
      </c>
      <c r="G75" s="193">
        <f t="shared" si="20"/>
        <v>3172.8188572375448</v>
      </c>
      <c r="H75" s="193">
        <f t="shared" si="20"/>
        <v>3279.5125378934085</v>
      </c>
    </row>
    <row r="76" spans="2:8" hidden="1">
      <c r="B76" t="s">
        <v>1494</v>
      </c>
      <c r="C76" s="319">
        <f>-C68</f>
        <v>437</v>
      </c>
      <c r="D76" s="319">
        <f t="shared" ref="D76:H76" si="21">-D68</f>
        <v>418.71163425723245</v>
      </c>
      <c r="E76" s="319">
        <f t="shared" si="21"/>
        <v>466.64705104152813</v>
      </c>
      <c r="F76" s="319">
        <f t="shared" si="21"/>
        <v>520.07026418562725</v>
      </c>
      <c r="G76" s="319">
        <f t="shared" si="21"/>
        <v>579.60953377167698</v>
      </c>
      <c r="H76" s="319">
        <f t="shared" si="21"/>
        <v>645.96504505997302</v>
      </c>
    </row>
    <row r="77" spans="2:8" hidden="1">
      <c r="B77" t="s">
        <v>1495</v>
      </c>
      <c r="C77" s="70"/>
      <c r="D77" s="70"/>
      <c r="E77" s="70"/>
      <c r="F77" s="70"/>
      <c r="G77" s="70"/>
      <c r="H77" s="70"/>
    </row>
    <row r="78" spans="2:8" hidden="1">
      <c r="B78" t="s">
        <v>1496</v>
      </c>
      <c r="C78" s="319">
        <f>-G21</f>
        <v>-1789</v>
      </c>
      <c r="D78" s="319">
        <f t="shared" ref="D78:H78" si="22">-H21</f>
        <v>-1419.8665711681488</v>
      </c>
      <c r="E78" s="319">
        <f t="shared" si="22"/>
        <v>-1582.4173347450233</v>
      </c>
      <c r="F78" s="319">
        <f t="shared" si="22"/>
        <v>-1763.577417870626</v>
      </c>
      <c r="G78" s="319">
        <f t="shared" si="22"/>
        <v>-1965.4772736197147</v>
      </c>
      <c r="H78" s="319">
        <f t="shared" si="22"/>
        <v>-2190.4912559948534</v>
      </c>
    </row>
    <row r="79" spans="2:8" hidden="1">
      <c r="C79" s="70"/>
      <c r="D79" s="70"/>
      <c r="E79" s="70"/>
      <c r="F79" s="70"/>
      <c r="G79" s="70"/>
      <c r="H79" s="70"/>
    </row>
    <row r="80" spans="2:8">
      <c r="B80" t="s">
        <v>1498</v>
      </c>
      <c r="C80" s="319">
        <f>C75+SUM(C76:C78)</f>
        <v>-357.15999999999997</v>
      </c>
      <c r="D80" s="319">
        <f t="shared" ref="D80:H80" si="23">D75+SUM(D76:D78)</f>
        <v>380.88289066206676</v>
      </c>
      <c r="E80" s="319">
        <f t="shared" si="23"/>
        <v>730.43759103194748</v>
      </c>
      <c r="F80" s="319">
        <f t="shared" si="23"/>
        <v>1181.2420624143347</v>
      </c>
      <c r="G80" s="319">
        <f t="shared" si="23"/>
        <v>1786.9511173895071</v>
      </c>
      <c r="H80" s="319">
        <f t="shared" si="23"/>
        <v>1734.986326958528</v>
      </c>
    </row>
    <row r="81" spans="2:8">
      <c r="B81" t="s">
        <v>1499</v>
      </c>
      <c r="C81" s="319"/>
      <c r="D81" s="319"/>
      <c r="E81" s="319"/>
      <c r="F81" s="319"/>
      <c r="G81" s="319"/>
      <c r="H81" s="319">
        <f>H80/(F58-J54)</f>
        <v>29862.24838165972</v>
      </c>
    </row>
    <row r="83" spans="2:8">
      <c r="B83" t="s">
        <v>1501</v>
      </c>
      <c r="C83" s="319">
        <f>NPV(F58,D80:G80)</f>
        <v>3158.6992452098125</v>
      </c>
    </row>
    <row r="84" spans="2:8">
      <c r="B84" t="s">
        <v>1502</v>
      </c>
      <c r="C84" s="194">
        <f>1/(1+F58)^(H62-D62)</f>
        <v>0.71338719502267689</v>
      </c>
    </row>
    <row r="85" spans="2:8">
      <c r="B85" t="s">
        <v>1503</v>
      </c>
      <c r="C85" s="319">
        <f>C84*H81</f>
        <v>21303.345610062701</v>
      </c>
    </row>
    <row r="86" spans="2:8" s="275" customFormat="1">
      <c r="C86" s="77"/>
    </row>
    <row r="87" spans="2:8">
      <c r="B87" t="s">
        <v>1504</v>
      </c>
      <c r="C87" s="319">
        <f>C85+C83</f>
        <v>24462.044855272514</v>
      </c>
    </row>
    <row r="88" spans="2:8">
      <c r="B88" t="s">
        <v>1505</v>
      </c>
      <c r="C88" s="319">
        <f>Financials!O99</f>
        <v>2120</v>
      </c>
    </row>
    <row r="89" spans="2:8">
      <c r="B89" t="s">
        <v>1506</v>
      </c>
      <c r="C89" s="319">
        <f>-Financials!G175</f>
        <v>-4540</v>
      </c>
    </row>
    <row r="90" spans="2:8">
      <c r="B90" t="s">
        <v>1507</v>
      </c>
      <c r="C90" s="319">
        <f>SUM(C87:C89)</f>
        <v>22042.044855272514</v>
      </c>
    </row>
    <row r="91" spans="2:8" s="275" customFormat="1">
      <c r="B91" s="275" t="s">
        <v>1509</v>
      </c>
      <c r="C91" s="319">
        <v>1065</v>
      </c>
    </row>
    <row r="92" spans="2:8" s="275" customFormat="1">
      <c r="B92" s="275" t="s">
        <v>1510</v>
      </c>
      <c r="C92" s="320">
        <f>C90/C91</f>
        <v>20.696755732650249</v>
      </c>
    </row>
    <row r="93" spans="2:8" s="275" customFormat="1">
      <c r="B93" s="275" t="s">
        <v>1512</v>
      </c>
      <c r="C93" s="320">
        <f>C92/C98</f>
        <v>17.233387333839822</v>
      </c>
    </row>
    <row r="94" spans="2:8" s="275" customFormat="1">
      <c r="C94" s="316"/>
    </row>
    <row r="95" spans="2:8">
      <c r="B95" s="37" t="s">
        <v>1513</v>
      </c>
    </row>
    <row r="96" spans="2:8">
      <c r="B96" t="s">
        <v>1508</v>
      </c>
      <c r="C96" s="70">
        <v>24.8</v>
      </c>
    </row>
    <row r="97" spans="2:14">
      <c r="B97" t="s">
        <v>1280</v>
      </c>
      <c r="C97" s="70">
        <v>20.65</v>
      </c>
    </row>
    <row r="98" spans="2:14">
      <c r="B98" t="s">
        <v>1511</v>
      </c>
      <c r="C98" s="321">
        <f>C96/C97</f>
        <v>1.2009685230024214</v>
      </c>
    </row>
    <row r="100" spans="2:14" s="308" customFormat="1"/>
    <row r="102" spans="2:14">
      <c r="B102" s="44" t="s">
        <v>1515</v>
      </c>
    </row>
    <row r="103" spans="2:14">
      <c r="B103" s="37" t="s">
        <v>1466</v>
      </c>
      <c r="C103" s="333" t="s">
        <v>79</v>
      </c>
      <c r="D103" s="333"/>
      <c r="E103" s="333"/>
      <c r="F103" s="333"/>
      <c r="G103" s="333"/>
      <c r="H103" s="333"/>
      <c r="I103" s="333"/>
      <c r="J103" s="333"/>
      <c r="K103" s="333"/>
      <c r="L103" s="333"/>
      <c r="M103" s="333"/>
      <c r="N103" s="333"/>
    </row>
    <row r="104" spans="2:14">
      <c r="B104" s="320">
        <f>C92</f>
        <v>20.696755732650249</v>
      </c>
      <c r="C104" s="332">
        <v>0.1</v>
      </c>
      <c r="D104" s="331">
        <f>C104+2%</f>
        <v>0.12000000000000001</v>
      </c>
      <c r="E104" s="331">
        <f t="shared" ref="E104:N104" si="24">D104+2%</f>
        <v>0.14000000000000001</v>
      </c>
      <c r="F104" s="341">
        <f t="shared" si="24"/>
        <v>0.16</v>
      </c>
      <c r="G104" s="341">
        <f t="shared" si="24"/>
        <v>0.18</v>
      </c>
      <c r="H104" s="341">
        <f t="shared" si="24"/>
        <v>0.19999999999999998</v>
      </c>
      <c r="I104" s="341">
        <f t="shared" si="24"/>
        <v>0.21999999999999997</v>
      </c>
      <c r="J104" s="341">
        <f t="shared" si="24"/>
        <v>0.23999999999999996</v>
      </c>
      <c r="K104" s="341">
        <f t="shared" si="24"/>
        <v>0.25999999999999995</v>
      </c>
      <c r="L104" s="341">
        <f t="shared" si="24"/>
        <v>0.27999999999999997</v>
      </c>
      <c r="M104" s="341">
        <f t="shared" si="24"/>
        <v>0.3</v>
      </c>
      <c r="N104" s="341">
        <f t="shared" si="24"/>
        <v>0.32</v>
      </c>
    </row>
    <row r="105" spans="2:14">
      <c r="B105" s="341">
        <v>3.0000000000000002E-2</v>
      </c>
      <c r="C105" s="322">
        <f t="dataTable" ref="C105:N119" dt2D="1" dtr="1" r1="C10" r2="C4"/>
        <v>-7.1987362353435493</v>
      </c>
      <c r="D105" s="323">
        <v>-3.6273475517749052</v>
      </c>
      <c r="E105" s="323">
        <v>-9.0106787159297694E-2</v>
      </c>
      <c r="F105" s="323">
        <v>3.4329197366460371</v>
      </c>
      <c r="G105" s="323">
        <v>6.9554878855544295</v>
      </c>
      <c r="H105" s="323">
        <v>10.487509044523645</v>
      </c>
      <c r="I105" s="323">
        <v>14.036362502085739</v>
      </c>
      <c r="J105" s="337">
        <v>17.607684981673017</v>
      </c>
      <c r="K105" s="337">
        <v>21.205871264864694</v>
      </c>
      <c r="L105" s="340">
        <v>24.834405334514351</v>
      </c>
      <c r="M105" s="340">
        <v>28.496087164687939</v>
      </c>
      <c r="N105" s="324">
        <v>32.193192632209417</v>
      </c>
    </row>
    <row r="106" spans="2:14">
      <c r="B106" s="341">
        <f>B105+0.5%</f>
        <v>3.5000000000000003E-2</v>
      </c>
      <c r="C106" s="325">
        <v>-6.6857155347691233</v>
      </c>
      <c r="D106" s="326">
        <v>-3.0311995896681347</v>
      </c>
      <c r="E106" s="326">
        <v>0.58858416092700339</v>
      </c>
      <c r="F106" s="326">
        <v>4.1939901231609156</v>
      </c>
      <c r="G106" s="326">
        <v>7.7990658733397478</v>
      </c>
      <c r="H106" s="326">
        <v>11.413933714045417</v>
      </c>
      <c r="I106" s="326">
        <v>15.046130368697494</v>
      </c>
      <c r="J106" s="335">
        <v>18.701413035422572</v>
      </c>
      <c r="K106" s="335">
        <v>22.384270536659017</v>
      </c>
      <c r="L106" s="338">
        <v>26.098261453358621</v>
      </c>
      <c r="M106" s="338">
        <v>29.846245719729829</v>
      </c>
      <c r="N106" s="327">
        <v>33.630547933092416</v>
      </c>
    </row>
    <row r="107" spans="2:14">
      <c r="B107" s="341">
        <f t="shared" ref="B107:B119" si="25">B106+0.5%</f>
        <v>0.04</v>
      </c>
      <c r="C107" s="325">
        <v>-6.1632316046944888</v>
      </c>
      <c r="D107" s="326">
        <v>-2.4240186258465739</v>
      </c>
      <c r="E107" s="326">
        <v>1.2798686029131434</v>
      </c>
      <c r="F107" s="326">
        <v>4.9692128060329885</v>
      </c>
      <c r="G107" s="326">
        <v>8.6583585457692926</v>
      </c>
      <c r="H107" s="326">
        <v>12.357642863721207</v>
      </c>
      <c r="I107" s="326">
        <v>16.074762774482771</v>
      </c>
      <c r="J107" s="335">
        <v>19.815598138786424</v>
      </c>
      <c r="K107" s="335">
        <v>23.584733528967231</v>
      </c>
      <c r="L107" s="338">
        <v>27.385803480355584</v>
      </c>
      <c r="M107" s="326">
        <v>31.221728977658039</v>
      </c>
      <c r="N107" s="327">
        <v>35.094884224630903</v>
      </c>
    </row>
    <row r="108" spans="2:14">
      <c r="B108" s="341">
        <f t="shared" si="25"/>
        <v>4.4999999999999998E-2</v>
      </c>
      <c r="C108" s="325">
        <v>-5.6311504977184477</v>
      </c>
      <c r="D108" s="326">
        <v>-1.8056483334983764</v>
      </c>
      <c r="E108" s="326">
        <v>1.9839251215476412</v>
      </c>
      <c r="F108" s="326">
        <v>5.7587886069611756</v>
      </c>
      <c r="G108" s="326">
        <v>9.5335890205839444</v>
      </c>
      <c r="H108" s="326">
        <v>13.318882018120304</v>
      </c>
      <c r="I108" s="326">
        <v>17.122527801780361</v>
      </c>
      <c r="J108" s="335">
        <v>20.950531113584461</v>
      </c>
      <c r="K108" s="338">
        <v>24.807574008844437</v>
      </c>
      <c r="L108" s="338">
        <v>28.697368352633632</v>
      </c>
      <c r="M108" s="326">
        <v>32.622897285856226</v>
      </c>
      <c r="N108" s="327">
        <v>36.586585517113797</v>
      </c>
    </row>
    <row r="109" spans="2:14">
      <c r="B109" s="341">
        <f t="shared" si="25"/>
        <v>4.9999999999999996E-2</v>
      </c>
      <c r="C109" s="325">
        <v>-5.0893369939011972</v>
      </c>
      <c r="D109" s="326">
        <v>-1.1759309002789151</v>
      </c>
      <c r="E109" s="326">
        <v>2.7009339969593689</v>
      </c>
      <c r="F109" s="326">
        <v>6.562920256733773</v>
      </c>
      <c r="G109" s="326">
        <v>10.424982536886047</v>
      </c>
      <c r="H109" s="326">
        <v>14.297899036517075</v>
      </c>
      <c r="I109" s="335">
        <v>18.189696082429716</v>
      </c>
      <c r="J109" s="335">
        <v>22.106505547676207</v>
      </c>
      <c r="K109" s="338">
        <v>26.053108727895651</v>
      </c>
      <c r="L109" s="338">
        <v>30.033296212533305</v>
      </c>
      <c r="M109" s="326">
        <v>34.050114419879911</v>
      </c>
      <c r="N109" s="327">
        <v>38.106039474377056</v>
      </c>
    </row>
    <row r="110" spans="2:14">
      <c r="B110" s="341">
        <f t="shared" si="25"/>
        <v>5.4999999999999993E-2</v>
      </c>
      <c r="C110" s="325">
        <v>-4.5376545947141196</v>
      </c>
      <c r="D110" s="326">
        <v>-0.53470702124791325</v>
      </c>
      <c r="E110" s="326">
        <v>3.4310772147275501</v>
      </c>
      <c r="F110" s="326">
        <v>7.3818124043050766</v>
      </c>
      <c r="G110" s="326">
        <v>11.332766465225223</v>
      </c>
      <c r="H110" s="326">
        <v>15.294944123991147</v>
      </c>
      <c r="I110" s="335">
        <v>19.276540809892317</v>
      </c>
      <c r="J110" s="335">
        <v>23.283817808111753</v>
      </c>
      <c r="K110" s="338">
        <v>27.321657436465518</v>
      </c>
      <c r="L110" s="326">
        <v>31.393930422846186</v>
      </c>
      <c r="M110" s="326">
        <v>35.503747599755322</v>
      </c>
      <c r="N110" s="327">
        <v>39.653637431174111</v>
      </c>
    </row>
    <row r="111" spans="2:14">
      <c r="B111" s="341">
        <f t="shared" si="25"/>
        <v>5.9999999999999991E-2</v>
      </c>
      <c r="C111" s="325">
        <v>-3.9759655169892332</v>
      </c>
      <c r="D111" s="326">
        <v>0.11818410819384592</v>
      </c>
      <c r="E111" s="326">
        <v>4.1745384739523903</v>
      </c>
      <c r="F111" s="326">
        <v>8.2156716258725826</v>
      </c>
      <c r="G111" s="326">
        <v>12.257170317684897</v>
      </c>
      <c r="H111" s="326">
        <v>16.310269842528278</v>
      </c>
      <c r="I111" s="335">
        <v>20.383337751373904</v>
      </c>
      <c r="J111" s="335">
        <v>24.482767054283524</v>
      </c>
      <c r="K111" s="338">
        <v>28.613542897829145</v>
      </c>
      <c r="L111" s="326">
        <v>32.77961758205484</v>
      </c>
      <c r="M111" s="326">
        <v>36.984167506279562</v>
      </c>
      <c r="N111" s="327">
        <v>41.229774410547563</v>
      </c>
    </row>
    <row r="112" spans="2:14">
      <c r="B112" s="341">
        <f t="shared" si="25"/>
        <v>6.4999999999999988E-2</v>
      </c>
      <c r="C112" s="325">
        <v>-3.4041306868690122</v>
      </c>
      <c r="D112" s="326">
        <v>0.78290479936732849</v>
      </c>
      <c r="E112" s="326">
        <v>4.9315031953250825</v>
      </c>
      <c r="F112" s="326">
        <v>9.0647064339535408</v>
      </c>
      <c r="G112" s="326">
        <v>13.198425757968069</v>
      </c>
      <c r="H112" s="335">
        <v>17.344131122120494</v>
      </c>
      <c r="I112" s="335">
        <v>21.510365259945761</v>
      </c>
      <c r="J112" s="338">
        <v>25.703655251077148</v>
      </c>
      <c r="K112" s="338">
        <v>29.929090902381773</v>
      </c>
      <c r="L112" s="326">
        <v>34.190707539571669</v>
      </c>
      <c r="M112" s="326">
        <v>38.491748297319383</v>
      </c>
      <c r="N112" s="327">
        <v>42.83484914119957</v>
      </c>
    </row>
    <row r="113" spans="2:14">
      <c r="B113" s="341">
        <f t="shared" si="25"/>
        <v>6.9999999999999993E-2</v>
      </c>
      <c r="C113" s="325">
        <v>-2.8220097337558401</v>
      </c>
      <c r="D113" s="326">
        <v>1.4596188773785717</v>
      </c>
      <c r="E113" s="326">
        <v>5.7021585291983854</v>
      </c>
      <c r="F113" s="326">
        <v>9.9291272864621742</v>
      </c>
      <c r="G113" s="326">
        <v>14.156766611483819</v>
      </c>
      <c r="H113" s="335">
        <v>18.396785271866936</v>
      </c>
      <c r="I113" s="335">
        <v>22.65790428666692</v>
      </c>
      <c r="J113" s="338">
        <v>26.946787182023193</v>
      </c>
      <c r="K113" s="326">
        <v>31.268630281829473</v>
      </c>
      <c r="L113" s="326">
        <v>35.627553410978827</v>
      </c>
      <c r="M113" s="326">
        <v>40.02686762411124</v>
      </c>
      <c r="N113" s="327">
        <v>44.46926407486341</v>
      </c>
    </row>
    <row r="114" spans="2:14">
      <c r="B114" s="341">
        <f t="shared" si="25"/>
        <v>7.4999999999999997E-2</v>
      </c>
      <c r="C114" s="325">
        <v>-2.2294609842617694</v>
      </c>
      <c r="D114" s="326">
        <v>2.1484916881815486</v>
      </c>
      <c r="E114" s="326">
        <v>6.4866933636567223</v>
      </c>
      <c r="F114" s="326">
        <v>10.809146595786308</v>
      </c>
      <c r="G114" s="326">
        <v>15.132428875433188</v>
      </c>
      <c r="H114" s="335">
        <v>19.468491991074124</v>
      </c>
      <c r="I114" s="335">
        <v>23.826238392705626</v>
      </c>
      <c r="J114" s="338">
        <v>28.212470462448181</v>
      </c>
      <c r="K114" s="326">
        <v>32.632492923379104</v>
      </c>
      <c r="L114" s="326">
        <v>37.090511593267152</v>
      </c>
      <c r="M114" s="326">
        <v>41.58990664756039</v>
      </c>
      <c r="N114" s="327">
        <v>46.133425403674195</v>
      </c>
    </row>
    <row r="115" spans="2:14">
      <c r="B115" s="341">
        <f t="shared" si="25"/>
        <v>0.08</v>
      </c>
      <c r="C115" s="325">
        <v>-1.6263414561580343</v>
      </c>
      <c r="D115" s="326">
        <v>2.849690105641399</v>
      </c>
      <c r="E115" s="326">
        <v>7.2852983325866791</v>
      </c>
      <c r="F115" s="326">
        <v>11.704978737864518</v>
      </c>
      <c r="G115" s="326">
        <v>16.125650728895593</v>
      </c>
      <c r="H115" s="335">
        <v>20.559513380356723</v>
      </c>
      <c r="I115" s="335">
        <v>25.015653761461397</v>
      </c>
      <c r="J115" s="338">
        <v>29.501015552626168</v>
      </c>
      <c r="K115" s="326">
        <v>34.021013783928801</v>
      </c>
      <c r="L115" s="326">
        <v>38.579941780076055</v>
      </c>
      <c r="M115" s="326">
        <v>43.181250054540691</v>
      </c>
      <c r="N115" s="327">
        <v>47.827743077540163</v>
      </c>
    </row>
    <row r="116" spans="2:14">
      <c r="B116" s="341">
        <f t="shared" si="25"/>
        <v>8.5000000000000006E-2</v>
      </c>
      <c r="C116" s="325">
        <v>-1.0125068523248064</v>
      </c>
      <c r="D116" s="326">
        <v>3.5633825385973372</v>
      </c>
      <c r="E116" s="326">
        <v>8.0981658237471201</v>
      </c>
      <c r="F116" s="326">
        <v>12.616840061262778</v>
      </c>
      <c r="G116" s="335">
        <v>17.136672542914727</v>
      </c>
      <c r="H116" s="335">
        <v>21.67011395273774</v>
      </c>
      <c r="I116" s="338">
        <v>26.22643921068649</v>
      </c>
      <c r="J116" s="338">
        <v>30.812735770929766</v>
      </c>
      <c r="K116" s="326">
        <v>35.43453090425794</v>
      </c>
      <c r="L116" s="326">
        <v>40.096206976932407</v>
      </c>
      <c r="M116" s="326">
        <v>44.801286074193676</v>
      </c>
      <c r="N116" s="327">
        <v>49.552630821513404</v>
      </c>
    </row>
    <row r="117" spans="2:14">
      <c r="B117" s="341">
        <f t="shared" si="25"/>
        <v>9.0000000000000011E-2</v>
      </c>
      <c r="C117" s="325">
        <v>-0.38781155470067102</v>
      </c>
      <c r="D117" s="326">
        <v>4.2897389379259137</v>
      </c>
      <c r="E117" s="326">
        <v>8.9254899868397306</v>
      </c>
      <c r="F117" s="326">
        <v>13.544948896251588</v>
      </c>
      <c r="G117" s="335">
        <v>18.165736890584977</v>
      </c>
      <c r="H117" s="335">
        <v>22.800560644749435</v>
      </c>
      <c r="I117" s="338">
        <v>27.458886204607975</v>
      </c>
      <c r="J117" s="326">
        <v>32.147947306981884</v>
      </c>
      <c r="K117" s="326">
        <v>36.873385423217748</v>
      </c>
      <c r="L117" s="326">
        <v>41.639673516490426</v>
      </c>
      <c r="M117" s="326">
        <v>46.450406494228545</v>
      </c>
      <c r="N117" s="327">
        <v>51.308506153161304</v>
      </c>
    </row>
    <row r="118" spans="2:14">
      <c r="B118" s="341">
        <f t="shared" si="25"/>
        <v>9.5000000000000015E-2</v>
      </c>
      <c r="C118" s="325">
        <v>0.24789138176757733</v>
      </c>
      <c r="D118" s="326">
        <v>5.0289308036038483</v>
      </c>
      <c r="E118" s="326">
        <v>9.7674667415790619</v>
      </c>
      <c r="F118" s="326">
        <v>14.48952556388266</v>
      </c>
      <c r="G118" s="335">
        <v>19.213088557137315</v>
      </c>
      <c r="H118" s="335">
        <v>23.951122827533403</v>
      </c>
      <c r="I118" s="338">
        <v>28.713288866049243</v>
      </c>
      <c r="J118" s="326">
        <v>33.506969234806576</v>
      </c>
      <c r="K118" s="326">
        <v>38.337921591921109</v>
      </c>
      <c r="L118" s="326">
        <v>43.210711073770632</v>
      </c>
      <c r="M118" s="326">
        <v>48.129006677221085</v>
      </c>
      <c r="N118" s="327">
        <v>53.095790399937137</v>
      </c>
    </row>
    <row r="119" spans="2:14">
      <c r="B119" s="341">
        <f t="shared" si="25"/>
        <v>0.10000000000000002</v>
      </c>
      <c r="C119" s="328">
        <v>0.89475023517550423</v>
      </c>
      <c r="D119" s="329">
        <v>5.7811311917713679</v>
      </c>
      <c r="E119" s="329">
        <v>10.624293785763133</v>
      </c>
      <c r="F119" s="329">
        <v>15.450792385066048</v>
      </c>
      <c r="G119" s="336">
        <v>20.278974550025762</v>
      </c>
      <c r="H119" s="336">
        <v>25.122072317941544</v>
      </c>
      <c r="I119" s="339">
        <v>29.989943988552088</v>
      </c>
      <c r="J119" s="329">
        <v>34.890123525980883</v>
      </c>
      <c r="K119" s="329">
        <v>39.828486787933329</v>
      </c>
      <c r="L119" s="329">
        <v>44.809692681399731</v>
      </c>
      <c r="M119" s="329">
        <v>49.837485576913728</v>
      </c>
      <c r="N119" s="330">
        <v>54.914908716551636</v>
      </c>
    </row>
    <row r="120" spans="2:14">
      <c r="B120" s="37"/>
    </row>
    <row r="121" spans="2:14">
      <c r="B121" t="s">
        <v>1516</v>
      </c>
      <c r="F121" s="275"/>
      <c r="I121" s="308"/>
    </row>
    <row r="122" spans="2:14">
      <c r="B122" t="s">
        <v>1517</v>
      </c>
      <c r="F122" s="275"/>
      <c r="I122" s="334"/>
    </row>
  </sheetData>
  <mergeCells count="1">
    <mergeCell ref="C103:N10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H1331"/>
  <sheetViews>
    <sheetView topLeftCell="N1" workbookViewId="0">
      <selection activeCell="T17" sqref="T17"/>
    </sheetView>
  </sheetViews>
  <sheetFormatPr defaultRowHeight="14.4"/>
  <cols>
    <col min="1" max="1" width="4.21875" customWidth="1"/>
    <col min="2" max="2" width="35.5546875" bestFit="1" customWidth="1"/>
    <col min="3" max="3" width="9.33203125" bestFit="1" customWidth="1"/>
    <col min="4" max="8" width="9.33203125" customWidth="1"/>
    <col min="9" max="9" width="3.77734375" style="3" customWidth="1"/>
    <col min="10" max="10" width="11.5546875" customWidth="1"/>
    <col min="16" max="16" width="3.77734375" style="3" customWidth="1"/>
    <col min="17" max="17" width="10" customWidth="1"/>
    <col min="18" max="19" width="9.109375" bestFit="1" customWidth="1"/>
    <col min="20" max="20" width="13.44140625" bestFit="1" customWidth="1"/>
    <col min="21" max="21" width="9" bestFit="1" customWidth="1"/>
    <col min="22" max="22" width="15.77734375" customWidth="1"/>
    <col min="23" max="23" width="3.77734375" style="3" customWidth="1"/>
    <col min="24" max="24" width="35.88671875" customWidth="1"/>
    <col min="26" max="26" width="11.21875" customWidth="1"/>
    <col min="27" max="27" width="3.77734375" style="3" customWidth="1"/>
  </cols>
  <sheetData>
    <row r="2" spans="2:34">
      <c r="B2" s="2" t="s">
        <v>26</v>
      </c>
      <c r="J2" s="44" t="s">
        <v>234</v>
      </c>
      <c r="Q2" s="2" t="s">
        <v>1046</v>
      </c>
      <c r="R2" s="71"/>
      <c r="S2" s="71"/>
      <c r="T2" s="1"/>
      <c r="X2" s="44" t="s">
        <v>1047</v>
      </c>
      <c r="AA2" s="76"/>
      <c r="AB2" s="2" t="s">
        <v>1160</v>
      </c>
      <c r="AC2" s="71"/>
      <c r="AD2" s="1"/>
    </row>
    <row r="3" spans="2:34">
      <c r="B3" t="s">
        <v>80</v>
      </c>
      <c r="J3" t="s">
        <v>80</v>
      </c>
      <c r="Q3" t="s">
        <v>80</v>
      </c>
      <c r="X3" t="s">
        <v>1139</v>
      </c>
      <c r="AB3" t="s">
        <v>1161</v>
      </c>
    </row>
    <row r="4" spans="2:34" s="3" customFormat="1"/>
    <row r="6" spans="2:34" ht="27.6">
      <c r="B6" s="6" t="s">
        <v>27</v>
      </c>
      <c r="C6" s="74">
        <v>2012</v>
      </c>
      <c r="D6" s="74">
        <v>2013</v>
      </c>
      <c r="E6" s="74">
        <v>2014</v>
      </c>
      <c r="F6" s="74">
        <v>2015</v>
      </c>
      <c r="G6" s="74">
        <v>2016</v>
      </c>
      <c r="H6" s="74"/>
      <c r="I6" s="63"/>
      <c r="J6" t="s">
        <v>0</v>
      </c>
      <c r="K6" t="s">
        <v>235</v>
      </c>
      <c r="L6" t="s">
        <v>236</v>
      </c>
      <c r="M6" t="s">
        <v>237</v>
      </c>
      <c r="N6" t="s">
        <v>238</v>
      </c>
      <c r="O6" t="s">
        <v>239</v>
      </c>
      <c r="P6" s="66"/>
      <c r="Q6" s="9" t="s">
        <v>0</v>
      </c>
      <c r="R6" s="9" t="s">
        <v>1</v>
      </c>
      <c r="S6" s="9" t="s">
        <v>2</v>
      </c>
      <c r="T6" s="9" t="s">
        <v>3</v>
      </c>
      <c r="U6" s="9" t="s">
        <v>4</v>
      </c>
      <c r="V6" s="9" t="s">
        <v>5</v>
      </c>
      <c r="X6" s="44" t="s">
        <v>1049</v>
      </c>
      <c r="Y6" s="44" t="s">
        <v>1050</v>
      </c>
      <c r="Z6" s="44" t="s">
        <v>1051</v>
      </c>
      <c r="AB6" s="75"/>
      <c r="AC6" s="75" t="s">
        <v>1163</v>
      </c>
      <c r="AD6" s="44">
        <v>2012</v>
      </c>
      <c r="AE6" s="44">
        <v>2013</v>
      </c>
      <c r="AF6" s="44">
        <v>2014</v>
      </c>
      <c r="AG6" s="44">
        <v>2015</v>
      </c>
      <c r="AH6" s="44">
        <v>2016</v>
      </c>
    </row>
    <row r="7" spans="2:34">
      <c r="B7" s="10" t="s">
        <v>29</v>
      </c>
      <c r="C7" s="11">
        <v>10067</v>
      </c>
      <c r="D7" s="11">
        <v>9147</v>
      </c>
      <c r="E7" s="11">
        <v>11130</v>
      </c>
      <c r="F7" s="11">
        <v>13650</v>
      </c>
      <c r="G7" s="11">
        <v>16506</v>
      </c>
      <c r="H7" s="11"/>
      <c r="I7" s="64"/>
      <c r="J7" s="36" t="s">
        <v>240</v>
      </c>
      <c r="K7">
        <v>24.56</v>
      </c>
      <c r="L7">
        <v>25</v>
      </c>
      <c r="M7">
        <v>24.56</v>
      </c>
      <c r="N7">
        <v>24.76</v>
      </c>
      <c r="O7">
        <v>1795800</v>
      </c>
      <c r="P7" s="66"/>
      <c r="Q7" s="13">
        <v>42878</v>
      </c>
      <c r="R7" s="14">
        <v>24.84</v>
      </c>
      <c r="S7" s="14">
        <v>25.42</v>
      </c>
      <c r="T7" s="15" t="s">
        <v>6</v>
      </c>
      <c r="U7" s="14" t="s">
        <v>7</v>
      </c>
      <c r="V7" s="14" t="s">
        <v>8</v>
      </c>
      <c r="X7" s="45" t="s">
        <v>1048</v>
      </c>
      <c r="Y7" s="46"/>
      <c r="Z7" s="47"/>
      <c r="AB7" s="75" t="s">
        <v>1162</v>
      </c>
    </row>
    <row r="8" spans="2:34">
      <c r="B8" s="10" t="s">
        <v>30</v>
      </c>
      <c r="C8" s="18" t="s">
        <v>31</v>
      </c>
      <c r="D8" s="17">
        <v>-9.1399999999999995E-2</v>
      </c>
      <c r="E8" s="16">
        <v>0.2167</v>
      </c>
      <c r="F8" s="16">
        <v>0.22639999999999999</v>
      </c>
      <c r="G8" s="16">
        <v>0.2092</v>
      </c>
      <c r="H8" s="18"/>
      <c r="I8" s="64"/>
      <c r="J8" s="36" t="s">
        <v>241</v>
      </c>
      <c r="K8">
        <v>24.98</v>
      </c>
      <c r="L8">
        <v>24.98</v>
      </c>
      <c r="M8">
        <v>24.74</v>
      </c>
      <c r="N8">
        <v>24.84</v>
      </c>
      <c r="O8">
        <v>1328100</v>
      </c>
      <c r="P8" s="66"/>
      <c r="Q8" s="13">
        <v>42878</v>
      </c>
      <c r="R8" s="14">
        <v>24.84</v>
      </c>
      <c r="S8" s="14">
        <v>29.25</v>
      </c>
      <c r="T8" s="15" t="s">
        <v>9</v>
      </c>
      <c r="U8" s="14" t="s">
        <v>10</v>
      </c>
      <c r="V8" s="14" t="s">
        <v>11</v>
      </c>
      <c r="X8" s="48" t="s">
        <v>1052</v>
      </c>
      <c r="Y8" s="38">
        <v>805</v>
      </c>
      <c r="Z8" s="49"/>
      <c r="AB8" t="s">
        <v>1164</v>
      </c>
    </row>
    <row r="9" spans="2:34">
      <c r="B9" s="10" t="s">
        <v>32</v>
      </c>
      <c r="C9" s="11">
        <v>7904</v>
      </c>
      <c r="D9" s="11">
        <v>7201</v>
      </c>
      <c r="E9" s="11">
        <v>9011</v>
      </c>
      <c r="F9" s="11">
        <v>11688</v>
      </c>
      <c r="G9" s="11">
        <v>14396</v>
      </c>
      <c r="H9" s="11"/>
      <c r="I9" s="64"/>
      <c r="J9" s="36" t="s">
        <v>242</v>
      </c>
      <c r="K9">
        <v>24.64</v>
      </c>
      <c r="L9">
        <v>24.98</v>
      </c>
      <c r="M9">
        <v>24.64</v>
      </c>
      <c r="N9">
        <v>24.86</v>
      </c>
      <c r="O9">
        <v>874500</v>
      </c>
      <c r="P9" s="66"/>
      <c r="Q9" s="13">
        <v>42878</v>
      </c>
      <c r="R9" s="14">
        <v>24.84</v>
      </c>
      <c r="S9" s="14">
        <v>25.55</v>
      </c>
      <c r="T9" s="15" t="s">
        <v>12</v>
      </c>
      <c r="U9" s="14" t="s">
        <v>7</v>
      </c>
      <c r="V9" s="14" t="s">
        <v>13</v>
      </c>
      <c r="X9" s="50" t="s">
        <v>1053</v>
      </c>
      <c r="Y9" s="40">
        <v>2640</v>
      </c>
      <c r="Z9" s="51"/>
      <c r="AB9" t="s">
        <v>1165</v>
      </c>
    </row>
    <row r="10" spans="2:34">
      <c r="B10" s="10" t="s">
        <v>33</v>
      </c>
      <c r="C10" s="11">
        <v>7642</v>
      </c>
      <c r="D10" s="11">
        <v>6914</v>
      </c>
      <c r="E10" s="11">
        <v>8676</v>
      </c>
      <c r="F10" s="11">
        <v>11307</v>
      </c>
      <c r="G10" s="11">
        <v>13954</v>
      </c>
      <c r="H10" s="11"/>
      <c r="I10" s="64"/>
      <c r="J10" s="36" t="s">
        <v>243</v>
      </c>
      <c r="K10">
        <v>24.56</v>
      </c>
      <c r="L10">
        <v>24.98</v>
      </c>
      <c r="M10">
        <v>24.56</v>
      </c>
      <c r="N10">
        <v>24.9</v>
      </c>
      <c r="O10">
        <v>530600</v>
      </c>
      <c r="P10" s="66"/>
      <c r="Q10" s="13">
        <v>42781</v>
      </c>
      <c r="R10" s="14">
        <v>25.18</v>
      </c>
      <c r="S10" s="14">
        <v>22.75</v>
      </c>
      <c r="T10" s="19" t="s">
        <v>14</v>
      </c>
      <c r="U10" s="14" t="s">
        <v>15</v>
      </c>
      <c r="V10" s="14" t="s">
        <v>16</v>
      </c>
      <c r="X10" s="48" t="s">
        <v>1054</v>
      </c>
      <c r="Y10" s="38">
        <v>631</v>
      </c>
      <c r="Z10" s="49"/>
      <c r="AB10" t="s">
        <v>1166</v>
      </c>
    </row>
    <row r="11" spans="2:34">
      <c r="B11" s="10" t="s">
        <v>34</v>
      </c>
      <c r="C11" s="12">
        <v>262</v>
      </c>
      <c r="D11" s="12">
        <v>287</v>
      </c>
      <c r="E11" s="12">
        <v>336</v>
      </c>
      <c r="F11" s="12">
        <v>381</v>
      </c>
      <c r="G11" s="12">
        <v>442</v>
      </c>
      <c r="H11" s="11"/>
      <c r="I11" s="64"/>
      <c r="J11" s="36" t="s">
        <v>244</v>
      </c>
      <c r="K11">
        <v>25</v>
      </c>
      <c r="L11">
        <v>25</v>
      </c>
      <c r="M11">
        <v>24.54</v>
      </c>
      <c r="N11">
        <v>24.9</v>
      </c>
      <c r="O11">
        <v>1030400</v>
      </c>
      <c r="P11" s="66"/>
      <c r="Q11" s="13">
        <v>42781</v>
      </c>
      <c r="R11" s="14">
        <v>25.18</v>
      </c>
      <c r="S11" s="14">
        <v>26.03</v>
      </c>
      <c r="T11" s="15" t="s">
        <v>17</v>
      </c>
      <c r="U11" s="14" t="s">
        <v>7</v>
      </c>
      <c r="V11" s="14" t="s">
        <v>8</v>
      </c>
      <c r="X11" s="50" t="s">
        <v>1055</v>
      </c>
      <c r="Y11" s="40">
        <v>2149</v>
      </c>
      <c r="Z11" s="51"/>
      <c r="AB11" t="s">
        <v>1167</v>
      </c>
    </row>
    <row r="12" spans="2:34">
      <c r="B12" s="10" t="s">
        <v>35</v>
      </c>
      <c r="C12" s="12">
        <v>216</v>
      </c>
      <c r="D12" s="12">
        <v>279</v>
      </c>
      <c r="E12" s="12">
        <v>327</v>
      </c>
      <c r="F12" s="12">
        <v>377</v>
      </c>
      <c r="G12" s="12">
        <v>437</v>
      </c>
      <c r="H12" s="12"/>
      <c r="I12" s="64"/>
      <c r="J12" s="36" t="s">
        <v>245</v>
      </c>
      <c r="K12">
        <v>25</v>
      </c>
      <c r="L12">
        <v>25</v>
      </c>
      <c r="M12">
        <v>24.86</v>
      </c>
      <c r="N12">
        <v>24.9</v>
      </c>
      <c r="O12">
        <v>2923200</v>
      </c>
      <c r="P12" s="66"/>
      <c r="Q12" s="13">
        <v>42781</v>
      </c>
      <c r="R12" s="14">
        <v>25.18</v>
      </c>
      <c r="S12" s="14">
        <v>29.25</v>
      </c>
      <c r="T12" s="15" t="s">
        <v>18</v>
      </c>
      <c r="U12" s="14" t="s">
        <v>10</v>
      </c>
      <c r="V12" s="14" t="s">
        <v>11</v>
      </c>
      <c r="X12" s="48" t="s">
        <v>1056</v>
      </c>
      <c r="Y12" s="41">
        <v>1808</v>
      </c>
      <c r="Z12" s="49"/>
      <c r="AB12" t="s">
        <v>1168</v>
      </c>
    </row>
    <row r="13" spans="2:34">
      <c r="B13" s="10" t="s">
        <v>36</v>
      </c>
      <c r="C13" s="12">
        <v>3</v>
      </c>
      <c r="D13" s="12">
        <v>3</v>
      </c>
      <c r="E13" s="12">
        <v>4</v>
      </c>
      <c r="F13" s="12">
        <v>4</v>
      </c>
      <c r="G13" s="12">
        <v>5</v>
      </c>
      <c r="H13" s="12"/>
      <c r="I13" s="64"/>
      <c r="J13" s="36" t="s">
        <v>1258</v>
      </c>
      <c r="K13">
        <v>24.92</v>
      </c>
      <c r="L13">
        <v>24.92</v>
      </c>
      <c r="M13">
        <v>24.8</v>
      </c>
      <c r="N13">
        <v>24.9</v>
      </c>
      <c r="O13">
        <v>1165200</v>
      </c>
      <c r="P13" s="66"/>
      <c r="Q13" s="13">
        <v>42781</v>
      </c>
      <c r="R13" s="14">
        <v>25.18</v>
      </c>
      <c r="S13" s="14">
        <v>26</v>
      </c>
      <c r="T13" s="15" t="s">
        <v>19</v>
      </c>
      <c r="U13" s="14" t="s">
        <v>7</v>
      </c>
      <c r="V13" s="14" t="s">
        <v>20</v>
      </c>
      <c r="X13" s="50" t="s">
        <v>1057</v>
      </c>
      <c r="Y13" s="42">
        <v>547</v>
      </c>
      <c r="Z13" s="51"/>
      <c r="AB13" t="s">
        <v>1169</v>
      </c>
    </row>
    <row r="14" spans="2:34">
      <c r="B14" s="10" t="s">
        <v>37</v>
      </c>
      <c r="C14" s="12">
        <v>42</v>
      </c>
      <c r="D14" s="12">
        <v>5</v>
      </c>
      <c r="E14" s="12">
        <v>5</v>
      </c>
      <c r="F14" s="18" t="s">
        <v>31</v>
      </c>
      <c r="G14" s="18" t="s">
        <v>31</v>
      </c>
      <c r="H14" s="12"/>
      <c r="I14" s="64"/>
      <c r="J14" s="36">
        <v>43074</v>
      </c>
      <c r="K14">
        <v>24.64</v>
      </c>
      <c r="L14">
        <v>24.94</v>
      </c>
      <c r="M14">
        <v>24.64</v>
      </c>
      <c r="N14">
        <v>24.92</v>
      </c>
      <c r="O14">
        <v>554200</v>
      </c>
      <c r="P14" s="66"/>
      <c r="Q14" s="13">
        <v>42781</v>
      </c>
      <c r="R14" s="14">
        <v>25.18</v>
      </c>
      <c r="S14" s="14">
        <v>24.6</v>
      </c>
      <c r="T14" s="19" t="s">
        <v>21</v>
      </c>
      <c r="U14" s="14" t="s">
        <v>7</v>
      </c>
      <c r="V14" s="14" t="s">
        <v>22</v>
      </c>
      <c r="X14" s="48" t="s">
        <v>1058</v>
      </c>
      <c r="Y14" s="41">
        <v>1543</v>
      </c>
      <c r="Z14" s="49"/>
    </row>
    <row r="15" spans="2:34">
      <c r="B15" s="10" t="s">
        <v>38</v>
      </c>
      <c r="C15" s="18" t="s">
        <v>31</v>
      </c>
      <c r="D15" s="17">
        <v>-8.8999999999999996E-2</v>
      </c>
      <c r="E15" s="16">
        <v>0.25140000000000001</v>
      </c>
      <c r="F15" s="16">
        <v>0.29699999999999999</v>
      </c>
      <c r="G15" s="16">
        <v>0.23169999999999999</v>
      </c>
      <c r="H15" s="18"/>
      <c r="I15" s="64"/>
      <c r="J15" s="36">
        <v>43044</v>
      </c>
      <c r="K15">
        <v>24.98</v>
      </c>
      <c r="L15">
        <v>24.98</v>
      </c>
      <c r="M15">
        <v>24.74</v>
      </c>
      <c r="N15">
        <v>24.86</v>
      </c>
      <c r="O15">
        <v>1498700</v>
      </c>
      <c r="P15" s="66"/>
      <c r="Q15" s="13">
        <v>42781</v>
      </c>
      <c r="R15" s="14">
        <v>25.18</v>
      </c>
      <c r="S15" s="14">
        <v>25.55</v>
      </c>
      <c r="T15" s="15" t="s">
        <v>23</v>
      </c>
      <c r="U15" s="14" t="s">
        <v>7</v>
      </c>
      <c r="V15" s="14" t="s">
        <v>13</v>
      </c>
      <c r="X15" s="50" t="s">
        <v>1059</v>
      </c>
      <c r="Y15" s="40">
        <v>2530</v>
      </c>
      <c r="Z15" s="51"/>
    </row>
    <row r="16" spans="2:34">
      <c r="B16" s="10" t="s">
        <v>39</v>
      </c>
      <c r="C16" s="11">
        <v>2163</v>
      </c>
      <c r="D16" s="11">
        <v>1946</v>
      </c>
      <c r="E16" s="11">
        <v>2118</v>
      </c>
      <c r="F16" s="11">
        <v>1962</v>
      </c>
      <c r="G16" s="11">
        <v>2110</v>
      </c>
      <c r="H16" s="11"/>
      <c r="I16" s="64"/>
      <c r="J16" s="36">
        <v>42983</v>
      </c>
      <c r="K16">
        <v>25</v>
      </c>
      <c r="L16">
        <v>25</v>
      </c>
      <c r="M16">
        <v>24.72</v>
      </c>
      <c r="N16">
        <v>24.8</v>
      </c>
      <c r="O16">
        <v>2015800</v>
      </c>
      <c r="P16" s="66"/>
      <c r="Q16" s="13">
        <v>42781</v>
      </c>
      <c r="R16" s="14">
        <v>25.18</v>
      </c>
      <c r="S16" s="14">
        <v>22.5</v>
      </c>
      <c r="T16" s="19" t="s">
        <v>24</v>
      </c>
      <c r="U16" s="14" t="s">
        <v>7</v>
      </c>
      <c r="V16" s="14" t="s">
        <v>25</v>
      </c>
      <c r="X16" s="48" t="s">
        <v>1060</v>
      </c>
      <c r="Y16" s="41">
        <v>2928</v>
      </c>
      <c r="Z16" s="49"/>
    </row>
    <row r="17" spans="2:26">
      <c r="B17" s="10" t="s">
        <v>40</v>
      </c>
      <c r="C17" s="18" t="s">
        <v>31</v>
      </c>
      <c r="D17" s="17">
        <v>-0.1002</v>
      </c>
      <c r="E17" s="16">
        <v>8.8499999999999995E-2</v>
      </c>
      <c r="F17" s="17">
        <v>-7.3800000000000004E-2</v>
      </c>
      <c r="G17" s="16">
        <v>7.5300000000000006E-2</v>
      </c>
      <c r="H17" s="18"/>
      <c r="I17" s="64"/>
      <c r="J17" s="36">
        <v>42952</v>
      </c>
      <c r="K17">
        <v>24.88</v>
      </c>
      <c r="L17">
        <v>25</v>
      </c>
      <c r="M17">
        <v>24.52</v>
      </c>
      <c r="N17">
        <v>24.74</v>
      </c>
      <c r="O17">
        <v>1184400</v>
      </c>
      <c r="P17" s="66"/>
      <c r="Q17" s="8"/>
      <c r="R17" s="8"/>
      <c r="S17" s="8"/>
      <c r="T17" s="8"/>
      <c r="U17" s="8"/>
      <c r="V17" s="8"/>
      <c r="X17" s="50" t="s">
        <v>1061</v>
      </c>
      <c r="Y17" s="40">
        <v>1059</v>
      </c>
      <c r="Z17" s="51"/>
    </row>
    <row r="18" spans="2:26" ht="19.2">
      <c r="B18" s="10" t="s">
        <v>41</v>
      </c>
      <c r="C18" s="18" t="s">
        <v>31</v>
      </c>
      <c r="D18" s="18" t="s">
        <v>31</v>
      </c>
      <c r="E18" s="18" t="s">
        <v>31</v>
      </c>
      <c r="F18" s="18" t="s">
        <v>31</v>
      </c>
      <c r="G18" s="16">
        <v>0.1278</v>
      </c>
      <c r="H18" s="18"/>
      <c r="I18" s="64"/>
      <c r="J18" s="36">
        <v>42860</v>
      </c>
      <c r="K18">
        <v>24.58</v>
      </c>
      <c r="L18">
        <v>24.72</v>
      </c>
      <c r="M18">
        <v>24.58</v>
      </c>
      <c r="N18">
        <v>24.7</v>
      </c>
      <c r="O18">
        <v>284500</v>
      </c>
      <c r="P18" s="66"/>
      <c r="Q18" s="8"/>
      <c r="R18" s="8"/>
      <c r="S18" s="8"/>
      <c r="T18" s="8"/>
      <c r="U18" s="8"/>
      <c r="V18" s="8"/>
      <c r="X18" s="48" t="s">
        <v>1062</v>
      </c>
      <c r="Y18" s="38">
        <v>686</v>
      </c>
      <c r="Z18" s="49"/>
    </row>
    <row r="19" spans="2:26">
      <c r="B19" s="10" t="s">
        <v>42</v>
      </c>
      <c r="C19" s="12">
        <v>656</v>
      </c>
      <c r="D19" s="12">
        <v>635</v>
      </c>
      <c r="E19" s="12">
        <v>641</v>
      </c>
      <c r="F19" s="12">
        <v>719</v>
      </c>
      <c r="G19" s="12">
        <v>812</v>
      </c>
      <c r="H19" s="12"/>
      <c r="I19" s="64"/>
      <c r="J19" s="36">
        <v>42830</v>
      </c>
      <c r="K19">
        <v>24.88</v>
      </c>
      <c r="L19">
        <v>24.88</v>
      </c>
      <c r="M19">
        <v>24.54</v>
      </c>
      <c r="N19">
        <v>24.64</v>
      </c>
      <c r="O19">
        <v>744400</v>
      </c>
      <c r="P19" s="66"/>
      <c r="Q19" s="5" t="s">
        <v>225</v>
      </c>
      <c r="R19" s="20"/>
      <c r="S19" s="20"/>
      <c r="T19" s="20"/>
      <c r="U19" s="8"/>
      <c r="V19" s="8"/>
      <c r="X19" s="50" t="s">
        <v>1063</v>
      </c>
      <c r="Y19" s="40">
        <v>2114</v>
      </c>
      <c r="Z19" s="51"/>
    </row>
    <row r="20" spans="2:26" ht="27.6">
      <c r="B20" s="10" t="s">
        <v>43</v>
      </c>
      <c r="C20" s="12">
        <v>14</v>
      </c>
      <c r="D20" s="12">
        <v>15</v>
      </c>
      <c r="E20" s="12">
        <v>18</v>
      </c>
      <c r="F20" s="12">
        <v>19</v>
      </c>
      <c r="G20" s="12">
        <v>24</v>
      </c>
      <c r="H20" s="12"/>
      <c r="I20" s="64"/>
      <c r="J20" s="36">
        <v>42799</v>
      </c>
      <c r="K20">
        <v>24.6</v>
      </c>
      <c r="L20">
        <v>24.66</v>
      </c>
      <c r="M20">
        <v>24.44</v>
      </c>
      <c r="N20">
        <v>24.6</v>
      </c>
      <c r="O20">
        <v>677400</v>
      </c>
      <c r="P20" s="66"/>
      <c r="Q20" s="21" t="s">
        <v>209</v>
      </c>
      <c r="R20" s="21" t="s">
        <v>210</v>
      </c>
      <c r="S20" s="21" t="s">
        <v>211</v>
      </c>
      <c r="T20" s="21" t="s">
        <v>212</v>
      </c>
      <c r="U20" s="8"/>
      <c r="V20" s="8"/>
      <c r="X20" s="48" t="s">
        <v>1064</v>
      </c>
      <c r="Y20" s="41">
        <v>4436</v>
      </c>
      <c r="Z20" s="49"/>
    </row>
    <row r="21" spans="2:26">
      <c r="B21" s="10" t="s">
        <v>44</v>
      </c>
      <c r="C21" s="12">
        <v>643</v>
      </c>
      <c r="D21" s="12">
        <v>620</v>
      </c>
      <c r="E21" s="12">
        <v>623</v>
      </c>
      <c r="F21" s="12">
        <v>701</v>
      </c>
      <c r="G21" s="12">
        <v>788</v>
      </c>
      <c r="H21" s="12"/>
      <c r="I21" s="64"/>
      <c r="J21" s="36">
        <v>42771</v>
      </c>
      <c r="K21">
        <v>24.9</v>
      </c>
      <c r="L21">
        <v>24.9</v>
      </c>
      <c r="M21">
        <v>24.54</v>
      </c>
      <c r="N21">
        <v>24.64</v>
      </c>
      <c r="O21">
        <v>1417200</v>
      </c>
      <c r="P21" s="66"/>
      <c r="Q21" s="10" t="s">
        <v>213</v>
      </c>
      <c r="R21" s="22">
        <v>5</v>
      </c>
      <c r="S21" s="22">
        <v>3</v>
      </c>
      <c r="T21" s="22">
        <v>3</v>
      </c>
      <c r="U21" s="8"/>
      <c r="V21" s="8"/>
      <c r="X21" s="50" t="s">
        <v>1065</v>
      </c>
      <c r="Y21" s="42">
        <v>459</v>
      </c>
      <c r="Z21" s="51"/>
    </row>
    <row r="22" spans="2:26">
      <c r="B22" s="10" t="s">
        <v>45</v>
      </c>
      <c r="C22" s="18" t="s">
        <v>31</v>
      </c>
      <c r="D22" s="17">
        <v>-3.2300000000000002E-2</v>
      </c>
      <c r="E22" s="16">
        <v>8.8999999999999999E-3</v>
      </c>
      <c r="F22" s="16">
        <v>0.1229</v>
      </c>
      <c r="G22" s="16">
        <v>0.12820000000000001</v>
      </c>
      <c r="H22" s="18"/>
      <c r="I22" s="64"/>
      <c r="J22" s="36" t="s">
        <v>246</v>
      </c>
      <c r="K22">
        <v>24.26</v>
      </c>
      <c r="L22">
        <v>24.54</v>
      </c>
      <c r="M22">
        <v>24.26</v>
      </c>
      <c r="N22">
        <v>24.52</v>
      </c>
      <c r="O22">
        <v>1374500</v>
      </c>
      <c r="P22" s="66"/>
      <c r="Q22" s="10" t="s">
        <v>214</v>
      </c>
      <c r="R22" s="22">
        <v>1</v>
      </c>
      <c r="S22" s="22">
        <v>1</v>
      </c>
      <c r="T22" s="22">
        <v>1</v>
      </c>
      <c r="U22" s="8"/>
      <c r="V22" s="8"/>
      <c r="X22" s="48" t="s">
        <v>1066</v>
      </c>
      <c r="Y22" s="41">
        <v>2176</v>
      </c>
      <c r="Z22" s="49"/>
    </row>
    <row r="23" spans="2:26">
      <c r="B23" s="10" t="s">
        <v>46</v>
      </c>
      <c r="C23" s="12">
        <v>116</v>
      </c>
      <c r="D23" s="12">
        <v>151</v>
      </c>
      <c r="E23" s="12">
        <v>-2</v>
      </c>
      <c r="F23" s="12">
        <v>-6</v>
      </c>
      <c r="G23" s="12">
        <v>-6</v>
      </c>
      <c r="H23" s="12"/>
      <c r="I23" s="64"/>
      <c r="J23" s="36" t="s">
        <v>247</v>
      </c>
      <c r="K23">
        <v>24.94</v>
      </c>
      <c r="L23">
        <v>24.94</v>
      </c>
      <c r="M23">
        <v>24.42</v>
      </c>
      <c r="N23">
        <v>24.52</v>
      </c>
      <c r="O23">
        <v>1501900</v>
      </c>
      <c r="P23" s="66"/>
      <c r="Q23" s="10" t="s">
        <v>215</v>
      </c>
      <c r="R23" s="22">
        <v>12</v>
      </c>
      <c r="S23" s="22">
        <v>13</v>
      </c>
      <c r="T23" s="22">
        <v>13</v>
      </c>
      <c r="U23" s="8"/>
      <c r="V23" s="8"/>
      <c r="X23" s="50" t="s">
        <v>1067</v>
      </c>
      <c r="Y23" s="40">
        <v>1222</v>
      </c>
      <c r="Z23" s="51"/>
    </row>
    <row r="24" spans="2:26" ht="27.6">
      <c r="B24" s="10" t="s">
        <v>47</v>
      </c>
      <c r="C24" s="11">
        <v>1390</v>
      </c>
      <c r="D24" s="11">
        <v>1160</v>
      </c>
      <c r="E24" s="11">
        <v>1480</v>
      </c>
      <c r="F24" s="11">
        <v>1248</v>
      </c>
      <c r="G24" s="11">
        <v>1304</v>
      </c>
      <c r="H24" s="11"/>
      <c r="I24" s="64"/>
      <c r="J24" s="36" t="s">
        <v>248</v>
      </c>
      <c r="K24">
        <v>24.58</v>
      </c>
      <c r="L24">
        <v>24.58</v>
      </c>
      <c r="M24">
        <v>24.48</v>
      </c>
      <c r="N24">
        <v>24.52</v>
      </c>
      <c r="O24">
        <v>607400</v>
      </c>
      <c r="P24" s="66"/>
      <c r="Q24" s="10" t="s">
        <v>216</v>
      </c>
      <c r="R24" s="22">
        <v>1</v>
      </c>
      <c r="S24" s="22">
        <v>1</v>
      </c>
      <c r="T24" s="22">
        <v>1</v>
      </c>
      <c r="U24" s="8"/>
      <c r="V24" s="8"/>
      <c r="X24" s="48" t="s">
        <v>1068</v>
      </c>
      <c r="Y24" s="41">
        <v>1910</v>
      </c>
      <c r="Z24" s="49"/>
    </row>
    <row r="25" spans="2:26">
      <c r="B25" s="10" t="s">
        <v>48</v>
      </c>
      <c r="C25" s="12">
        <v>8</v>
      </c>
      <c r="D25" s="12">
        <v>8</v>
      </c>
      <c r="E25" s="12">
        <v>19</v>
      </c>
      <c r="F25" s="12">
        <v>-33</v>
      </c>
      <c r="G25" s="12">
        <v>-25</v>
      </c>
      <c r="H25" s="12"/>
      <c r="I25" s="64"/>
      <c r="J25" s="36" t="s">
        <v>249</v>
      </c>
      <c r="K25">
        <v>24.32</v>
      </c>
      <c r="L25">
        <v>24.56</v>
      </c>
      <c r="M25">
        <v>24.24</v>
      </c>
      <c r="N25">
        <v>24.56</v>
      </c>
      <c r="O25">
        <v>1251700</v>
      </c>
      <c r="P25" s="66"/>
      <c r="Q25" s="10" t="s">
        <v>217</v>
      </c>
      <c r="R25" s="22">
        <v>2</v>
      </c>
      <c r="S25" s="22">
        <v>2</v>
      </c>
      <c r="T25" s="22">
        <v>2</v>
      </c>
      <c r="U25" s="8"/>
      <c r="V25" s="8"/>
      <c r="X25" s="50" t="s">
        <v>1069</v>
      </c>
      <c r="Y25" s="40">
        <v>2429</v>
      </c>
      <c r="Z25" s="51"/>
    </row>
    <row r="26" spans="2:26">
      <c r="B26" s="10" t="s">
        <v>49</v>
      </c>
      <c r="C26" s="12">
        <v>70</v>
      </c>
      <c r="D26" s="12">
        <v>115</v>
      </c>
      <c r="E26" s="12">
        <v>-62</v>
      </c>
      <c r="F26" s="12">
        <v>-40</v>
      </c>
      <c r="G26" s="12">
        <v>535</v>
      </c>
      <c r="H26" s="12"/>
      <c r="I26" s="64"/>
      <c r="J26" s="36" t="s">
        <v>250</v>
      </c>
      <c r="K26">
        <v>24.28</v>
      </c>
      <c r="L26">
        <v>24.32</v>
      </c>
      <c r="M26">
        <v>24.22</v>
      </c>
      <c r="N26">
        <v>24.32</v>
      </c>
      <c r="O26">
        <v>733100</v>
      </c>
      <c r="P26" s="66"/>
      <c r="Q26" s="10" t="s">
        <v>218</v>
      </c>
      <c r="R26" s="23" t="s">
        <v>7</v>
      </c>
      <c r="S26" s="23" t="s">
        <v>7</v>
      </c>
      <c r="T26" s="23" t="s">
        <v>7</v>
      </c>
      <c r="U26" s="8"/>
      <c r="V26" s="8"/>
      <c r="X26" s="48" t="s">
        <v>1070</v>
      </c>
      <c r="Y26" s="38">
        <v>547</v>
      </c>
      <c r="Z26" s="49"/>
    </row>
    <row r="27" spans="2:26">
      <c r="B27" s="10" t="s">
        <v>50</v>
      </c>
      <c r="C27" s="12">
        <v>63</v>
      </c>
      <c r="D27" s="12">
        <v>81</v>
      </c>
      <c r="E27" s="12">
        <v>87</v>
      </c>
      <c r="F27" s="12">
        <v>105</v>
      </c>
      <c r="G27" s="12">
        <v>158</v>
      </c>
      <c r="H27" s="12"/>
      <c r="I27" s="64"/>
      <c r="J27" s="36" t="s">
        <v>251</v>
      </c>
      <c r="K27">
        <v>24.16</v>
      </c>
      <c r="L27">
        <v>24.24</v>
      </c>
      <c r="M27">
        <v>24.16</v>
      </c>
      <c r="N27">
        <v>24.22</v>
      </c>
      <c r="O27">
        <v>1451400</v>
      </c>
      <c r="P27" s="66"/>
      <c r="Q27" s="8"/>
      <c r="R27" s="8"/>
      <c r="S27" s="8"/>
      <c r="T27" s="8"/>
      <c r="U27" s="8"/>
      <c r="V27" s="8"/>
      <c r="X27" s="50" t="s">
        <v>1071</v>
      </c>
      <c r="Y27" s="42">
        <v>843</v>
      </c>
      <c r="Z27" s="51"/>
    </row>
    <row r="28" spans="2:26">
      <c r="B28" s="10" t="s">
        <v>51</v>
      </c>
      <c r="C28" s="18" t="s">
        <v>31</v>
      </c>
      <c r="D28" s="16">
        <v>0.2747</v>
      </c>
      <c r="E28" s="16">
        <v>0.08</v>
      </c>
      <c r="F28" s="16">
        <v>0.1961</v>
      </c>
      <c r="G28" s="16">
        <v>0.50970000000000004</v>
      </c>
      <c r="H28" s="18"/>
      <c r="I28" s="64"/>
      <c r="J28" s="36" t="s">
        <v>252</v>
      </c>
      <c r="K28">
        <v>24.32</v>
      </c>
      <c r="L28">
        <v>24.56</v>
      </c>
      <c r="M28">
        <v>23.92</v>
      </c>
      <c r="N28">
        <v>24.16</v>
      </c>
      <c r="O28">
        <v>1888600</v>
      </c>
      <c r="P28" s="66"/>
      <c r="Q28" s="8"/>
      <c r="R28" s="8"/>
      <c r="S28" s="8"/>
      <c r="T28" s="8"/>
      <c r="U28" s="8"/>
      <c r="V28" s="8"/>
      <c r="X28" s="48" t="s">
        <v>1072</v>
      </c>
      <c r="Y28" s="41">
        <v>4451</v>
      </c>
      <c r="Z28" s="49"/>
    </row>
    <row r="29" spans="2:26" ht="27.6">
      <c r="B29" s="10" t="s">
        <v>52</v>
      </c>
      <c r="C29" s="12">
        <v>63</v>
      </c>
      <c r="D29" s="12">
        <v>81</v>
      </c>
      <c r="E29" s="12">
        <v>87</v>
      </c>
      <c r="F29" s="12">
        <v>105</v>
      </c>
      <c r="G29" s="12">
        <v>158</v>
      </c>
      <c r="H29" s="12"/>
      <c r="I29" s="64"/>
      <c r="J29" s="36" t="s">
        <v>253</v>
      </c>
      <c r="K29">
        <v>23.86</v>
      </c>
      <c r="L29">
        <v>24.2</v>
      </c>
      <c r="M29">
        <v>23.86</v>
      </c>
      <c r="N29">
        <v>24.14</v>
      </c>
      <c r="O29">
        <v>1239100</v>
      </c>
      <c r="P29" s="66"/>
      <c r="Q29" s="72" t="s">
        <v>219</v>
      </c>
      <c r="R29" s="8"/>
      <c r="S29" s="8"/>
      <c r="T29" s="8"/>
      <c r="U29" s="8"/>
      <c r="V29" s="8"/>
      <c r="X29" s="50" t="s">
        <v>1073</v>
      </c>
      <c r="Y29" s="40">
        <v>3312</v>
      </c>
      <c r="Z29" s="51"/>
    </row>
    <row r="30" spans="2:26">
      <c r="B30" s="10" t="s">
        <v>53</v>
      </c>
      <c r="C30" s="11">
        <v>1389</v>
      </c>
      <c r="D30" s="11">
        <v>1186</v>
      </c>
      <c r="E30" s="11">
        <v>1312</v>
      </c>
      <c r="F30" s="11">
        <v>1137</v>
      </c>
      <c r="G30" s="11">
        <v>1707</v>
      </c>
      <c r="H30" s="11"/>
      <c r="I30" s="64"/>
      <c r="J30" s="36" t="s">
        <v>254</v>
      </c>
      <c r="K30">
        <v>23.82</v>
      </c>
      <c r="L30">
        <v>24</v>
      </c>
      <c r="M30">
        <v>23.82</v>
      </c>
      <c r="N30">
        <v>23.98</v>
      </c>
      <c r="O30">
        <v>1574300</v>
      </c>
      <c r="P30" s="66"/>
      <c r="Q30" s="8"/>
      <c r="R30" s="8"/>
      <c r="S30" s="8"/>
      <c r="T30" s="8"/>
      <c r="U30" s="8"/>
      <c r="V30" s="8"/>
      <c r="X30" s="48" t="s">
        <v>1074</v>
      </c>
      <c r="Y30" s="41">
        <v>1545</v>
      </c>
      <c r="Z30" s="49"/>
    </row>
    <row r="31" spans="2:26">
      <c r="B31" s="10" t="s">
        <v>54</v>
      </c>
      <c r="C31" s="18" t="s">
        <v>31</v>
      </c>
      <c r="D31" s="17">
        <v>-0.1459</v>
      </c>
      <c r="E31" s="16">
        <v>0.10580000000000001</v>
      </c>
      <c r="F31" s="17">
        <v>-0.1333</v>
      </c>
      <c r="G31" s="16">
        <v>0.50160000000000005</v>
      </c>
      <c r="H31" s="18"/>
      <c r="I31" s="64"/>
      <c r="J31" s="36" t="s">
        <v>255</v>
      </c>
      <c r="K31">
        <v>24.06</v>
      </c>
      <c r="L31">
        <v>24.06</v>
      </c>
      <c r="M31">
        <v>23.66</v>
      </c>
      <c r="N31">
        <v>23.82</v>
      </c>
      <c r="O31">
        <v>2370400</v>
      </c>
      <c r="P31" s="66"/>
      <c r="Q31" s="287" t="s">
        <v>220</v>
      </c>
      <c r="R31" s="287"/>
      <c r="S31" s="8"/>
      <c r="T31" s="8"/>
      <c r="U31" s="8"/>
      <c r="V31" s="8"/>
      <c r="X31" s="50" t="s">
        <v>1075</v>
      </c>
      <c r="Y31" s="40">
        <v>2003</v>
      </c>
      <c r="Z31" s="51"/>
    </row>
    <row r="32" spans="2:26">
      <c r="B32" s="10" t="s">
        <v>55</v>
      </c>
      <c r="C32" s="18" t="s">
        <v>31</v>
      </c>
      <c r="D32" s="18" t="s">
        <v>31</v>
      </c>
      <c r="E32" s="18" t="s">
        <v>31</v>
      </c>
      <c r="F32" s="18" t="s">
        <v>31</v>
      </c>
      <c r="G32" s="16">
        <v>0.10340000000000001</v>
      </c>
      <c r="H32" s="18"/>
      <c r="I32" s="64"/>
      <c r="J32" s="36" t="s">
        <v>256</v>
      </c>
      <c r="K32">
        <v>24.48</v>
      </c>
      <c r="L32">
        <v>24.48</v>
      </c>
      <c r="M32">
        <v>24</v>
      </c>
      <c r="N32">
        <v>24.1</v>
      </c>
      <c r="O32">
        <v>2629000</v>
      </c>
      <c r="P32" s="66"/>
      <c r="Q32" s="24" t="s">
        <v>221</v>
      </c>
      <c r="R32" s="25">
        <v>1.1499999999999999</v>
      </c>
      <c r="S32" s="8"/>
      <c r="T32" s="8"/>
      <c r="U32" s="8"/>
      <c r="V32" s="8"/>
      <c r="X32" s="48" t="s">
        <v>1076</v>
      </c>
      <c r="Y32" s="41">
        <v>2107</v>
      </c>
      <c r="Z32" s="49"/>
    </row>
    <row r="33" spans="2:26" ht="27.6">
      <c r="B33" s="10" t="s">
        <v>56</v>
      </c>
      <c r="C33" s="12">
        <v>297</v>
      </c>
      <c r="D33" s="12">
        <v>233</v>
      </c>
      <c r="E33" s="12">
        <v>285</v>
      </c>
      <c r="F33" s="12">
        <v>251</v>
      </c>
      <c r="G33" s="12">
        <v>29</v>
      </c>
      <c r="H33" s="12"/>
      <c r="I33" s="64"/>
      <c r="J33" s="36">
        <v>43073</v>
      </c>
      <c r="K33">
        <v>24.48</v>
      </c>
      <c r="L33">
        <v>24.52</v>
      </c>
      <c r="M33">
        <v>24.44</v>
      </c>
      <c r="N33">
        <v>24.48</v>
      </c>
      <c r="O33">
        <v>3192100</v>
      </c>
      <c r="P33" s="66"/>
      <c r="Q33" s="24" t="s">
        <v>222</v>
      </c>
      <c r="R33" s="25">
        <v>1.1399999999999999</v>
      </c>
      <c r="S33" s="8"/>
      <c r="T33" s="8"/>
      <c r="U33" s="8"/>
      <c r="V33" s="8"/>
      <c r="X33" s="50" t="s">
        <v>1077</v>
      </c>
      <c r="Y33" s="40">
        <v>2959</v>
      </c>
      <c r="Z33" s="51"/>
    </row>
    <row r="34" spans="2:26" ht="27.6">
      <c r="B34" s="10" t="s">
        <v>57</v>
      </c>
      <c r="C34" s="12">
        <v>233</v>
      </c>
      <c r="D34" s="12">
        <v>219</v>
      </c>
      <c r="E34" s="12">
        <v>219</v>
      </c>
      <c r="F34" s="12">
        <v>164</v>
      </c>
      <c r="G34" s="12">
        <v>176</v>
      </c>
      <c r="H34" s="12"/>
      <c r="I34" s="64"/>
      <c r="J34" s="36">
        <v>43043</v>
      </c>
      <c r="K34">
        <v>24.58</v>
      </c>
      <c r="L34">
        <v>24.58</v>
      </c>
      <c r="M34">
        <v>24.36</v>
      </c>
      <c r="N34">
        <v>24.46</v>
      </c>
      <c r="O34">
        <v>1629200</v>
      </c>
      <c r="P34" s="66"/>
      <c r="Q34" s="24" t="s">
        <v>223</v>
      </c>
      <c r="R34" s="25">
        <v>1.1299999999999999</v>
      </c>
      <c r="S34" s="8"/>
      <c r="T34" s="8"/>
      <c r="U34" s="8"/>
      <c r="V34" s="8"/>
      <c r="X34" s="48" t="s">
        <v>1078</v>
      </c>
      <c r="Y34" s="41">
        <v>1497</v>
      </c>
      <c r="Z34" s="49"/>
    </row>
    <row r="35" spans="2:26">
      <c r="B35" s="10" t="s">
        <v>58</v>
      </c>
      <c r="C35" s="12">
        <v>94</v>
      </c>
      <c r="D35" s="12">
        <v>63</v>
      </c>
      <c r="E35" s="12">
        <v>100</v>
      </c>
      <c r="F35" s="12">
        <v>107</v>
      </c>
      <c r="G35" s="12">
        <v>127</v>
      </c>
      <c r="H35" s="12"/>
      <c r="I35" s="64"/>
      <c r="J35" s="36">
        <v>43012</v>
      </c>
      <c r="K35">
        <v>24.6</v>
      </c>
      <c r="L35">
        <v>24.66</v>
      </c>
      <c r="M35">
        <v>24.4</v>
      </c>
      <c r="N35">
        <v>24.46</v>
      </c>
      <c r="O35">
        <v>323200</v>
      </c>
      <c r="P35" s="66"/>
      <c r="Q35" s="287" t="s">
        <v>224</v>
      </c>
      <c r="R35" s="287"/>
      <c r="S35" s="8"/>
      <c r="T35" s="8"/>
      <c r="U35" s="8"/>
      <c r="V35" s="8"/>
      <c r="X35" s="50" t="s">
        <v>1079</v>
      </c>
      <c r="Y35" s="40">
        <v>1578</v>
      </c>
      <c r="Z35" s="51"/>
    </row>
    <row r="36" spans="2:26">
      <c r="B36" s="10" t="s">
        <v>59</v>
      </c>
      <c r="C36" s="12">
        <v>-29</v>
      </c>
      <c r="D36" s="12">
        <v>-50</v>
      </c>
      <c r="E36" s="12">
        <v>-34</v>
      </c>
      <c r="F36" s="12">
        <v>-21</v>
      </c>
      <c r="G36" s="12">
        <v>-274</v>
      </c>
      <c r="H36" s="12"/>
      <c r="I36" s="64"/>
      <c r="J36" s="36">
        <v>42920</v>
      </c>
      <c r="K36">
        <v>24.86</v>
      </c>
      <c r="L36">
        <v>24.86</v>
      </c>
      <c r="M36">
        <v>24.6</v>
      </c>
      <c r="N36">
        <v>24.68</v>
      </c>
      <c r="O36">
        <v>1957500</v>
      </c>
      <c r="P36" s="66"/>
      <c r="Q36" s="24" t="s">
        <v>221</v>
      </c>
      <c r="R36" s="25">
        <v>1.19</v>
      </c>
      <c r="S36" s="8"/>
      <c r="T36" s="8"/>
      <c r="U36" s="8"/>
      <c r="V36" s="8"/>
      <c r="X36" s="48" t="s">
        <v>1080</v>
      </c>
      <c r="Y36" s="38">
        <v>589</v>
      </c>
      <c r="Z36" s="49"/>
    </row>
    <row r="37" spans="2:26" ht="27.6">
      <c r="B37" s="10" t="s">
        <v>60</v>
      </c>
      <c r="C37" s="12">
        <v>11</v>
      </c>
      <c r="D37" s="12">
        <v>13</v>
      </c>
      <c r="E37" s="12">
        <v>6</v>
      </c>
      <c r="F37" s="12">
        <v>-2</v>
      </c>
      <c r="G37" s="12">
        <v>5</v>
      </c>
      <c r="H37" s="12"/>
      <c r="I37" s="64"/>
      <c r="J37" s="36">
        <v>42890</v>
      </c>
      <c r="K37">
        <v>24.7</v>
      </c>
      <c r="L37">
        <v>24.7</v>
      </c>
      <c r="M37">
        <v>24.62</v>
      </c>
      <c r="N37">
        <v>24.68</v>
      </c>
      <c r="O37">
        <v>1272700</v>
      </c>
      <c r="P37" s="66"/>
      <c r="Q37" s="24" t="s">
        <v>222</v>
      </c>
      <c r="R37" s="25">
        <v>1.19</v>
      </c>
      <c r="S37" s="8"/>
      <c r="T37" s="8"/>
      <c r="U37" s="8"/>
      <c r="V37" s="8"/>
      <c r="X37" s="50" t="s">
        <v>1081</v>
      </c>
      <c r="Y37" s="40">
        <v>1258</v>
      </c>
      <c r="Z37" s="51"/>
    </row>
    <row r="38" spans="2:26" ht="27.6">
      <c r="B38" s="10" t="s">
        <v>61</v>
      </c>
      <c r="C38" s="11">
        <v>1103</v>
      </c>
      <c r="D38" s="12">
        <v>967</v>
      </c>
      <c r="E38" s="11">
        <v>1033</v>
      </c>
      <c r="F38" s="12">
        <v>884</v>
      </c>
      <c r="G38" s="11">
        <v>1683</v>
      </c>
      <c r="H38" s="11"/>
      <c r="I38" s="64"/>
      <c r="J38" s="36">
        <v>42859</v>
      </c>
      <c r="K38">
        <v>24.72</v>
      </c>
      <c r="L38">
        <v>24.92</v>
      </c>
      <c r="M38">
        <v>24.52</v>
      </c>
      <c r="N38">
        <v>24.62</v>
      </c>
      <c r="O38">
        <v>1778700</v>
      </c>
      <c r="P38" s="66"/>
      <c r="Q38" s="24" t="s">
        <v>223</v>
      </c>
      <c r="R38" s="25">
        <v>1.22</v>
      </c>
      <c r="S38" s="8"/>
      <c r="T38" s="8"/>
      <c r="U38" s="8"/>
      <c r="V38" s="8"/>
      <c r="X38" s="48" t="s">
        <v>1082</v>
      </c>
      <c r="Y38" s="38">
        <v>936</v>
      </c>
      <c r="Z38" s="49"/>
    </row>
    <row r="39" spans="2:26">
      <c r="B39" s="10" t="s">
        <v>62</v>
      </c>
      <c r="C39" s="12">
        <v>49</v>
      </c>
      <c r="D39" s="12">
        <v>49</v>
      </c>
      <c r="E39" s="12">
        <v>41</v>
      </c>
      <c r="F39" s="12">
        <v>14</v>
      </c>
      <c r="G39" s="12">
        <v>91</v>
      </c>
      <c r="H39" s="12"/>
      <c r="I39" s="64"/>
      <c r="J39" s="36">
        <v>42829</v>
      </c>
      <c r="K39">
        <v>24.54</v>
      </c>
      <c r="L39">
        <v>24.92</v>
      </c>
      <c r="M39">
        <v>24.54</v>
      </c>
      <c r="N39">
        <v>24.92</v>
      </c>
      <c r="O39">
        <v>772000</v>
      </c>
      <c r="P39" s="66"/>
      <c r="Q39" s="8"/>
      <c r="R39" s="8"/>
      <c r="S39" s="8"/>
      <c r="T39" s="8"/>
      <c r="U39" s="8"/>
      <c r="V39" s="8"/>
      <c r="X39" s="50" t="s">
        <v>1083</v>
      </c>
      <c r="Y39" s="40">
        <v>1290</v>
      </c>
      <c r="Z39" s="51"/>
    </row>
    <row r="40" spans="2:26">
      <c r="B40" s="10" t="s">
        <v>63</v>
      </c>
      <c r="C40" s="11">
        <v>1054</v>
      </c>
      <c r="D40" s="12">
        <v>918</v>
      </c>
      <c r="E40" s="12">
        <v>992</v>
      </c>
      <c r="F40" s="12">
        <v>870</v>
      </c>
      <c r="G40" s="11">
        <v>1592</v>
      </c>
      <c r="H40" s="11"/>
      <c r="I40" s="64"/>
      <c r="J40" s="36">
        <v>42798</v>
      </c>
      <c r="K40">
        <v>24.6</v>
      </c>
      <c r="L40">
        <v>24.9</v>
      </c>
      <c r="M40">
        <v>24.6</v>
      </c>
      <c r="N40">
        <v>24.7</v>
      </c>
      <c r="O40">
        <v>461400</v>
      </c>
      <c r="P40" s="66"/>
      <c r="Q40" s="26" t="s">
        <v>228</v>
      </c>
      <c r="R40" s="8"/>
      <c r="S40" s="8"/>
      <c r="T40" s="8"/>
      <c r="U40" s="8"/>
      <c r="V40" s="8"/>
      <c r="X40" s="48" t="s">
        <v>1084</v>
      </c>
      <c r="Y40" s="38">
        <v>625</v>
      </c>
      <c r="Z40" s="49"/>
    </row>
    <row r="41" spans="2:26">
      <c r="B41" s="10"/>
      <c r="C41" s="11"/>
      <c r="D41" s="12"/>
      <c r="E41" s="12"/>
      <c r="F41" s="12"/>
      <c r="G41" s="11"/>
      <c r="H41" s="18"/>
      <c r="I41" s="64"/>
      <c r="J41" s="36" t="s">
        <v>257</v>
      </c>
      <c r="K41">
        <v>24.8</v>
      </c>
      <c r="L41">
        <v>24.8</v>
      </c>
      <c r="M41">
        <v>24.52</v>
      </c>
      <c r="N41">
        <v>24.68</v>
      </c>
      <c r="O41">
        <v>2142200</v>
      </c>
      <c r="P41" s="66"/>
      <c r="Q41" s="27" t="s">
        <v>229</v>
      </c>
      <c r="R41" s="8"/>
      <c r="S41" s="8"/>
      <c r="T41" s="8"/>
      <c r="U41" s="8"/>
      <c r="V41" s="8"/>
      <c r="X41" s="50" t="s">
        <v>1085</v>
      </c>
      <c r="Y41" s="40">
        <v>1603</v>
      </c>
      <c r="Z41" s="51"/>
    </row>
    <row r="42" spans="2:26">
      <c r="B42" s="10" t="s">
        <v>64</v>
      </c>
      <c r="C42" s="18" t="s">
        <v>31</v>
      </c>
      <c r="D42" s="17">
        <v>-0.12909999999999999</v>
      </c>
      <c r="E42" s="16">
        <v>8.0600000000000005E-2</v>
      </c>
      <c r="F42" s="17">
        <v>-0.12280000000000001</v>
      </c>
      <c r="G42" s="16">
        <v>0.83030000000000004</v>
      </c>
      <c r="H42" s="18"/>
      <c r="I42" s="64"/>
      <c r="J42" s="36" t="s">
        <v>258</v>
      </c>
      <c r="K42">
        <v>24.7</v>
      </c>
      <c r="L42">
        <v>24.8</v>
      </c>
      <c r="M42">
        <v>24.64</v>
      </c>
      <c r="N42">
        <v>24.78</v>
      </c>
      <c r="O42">
        <v>1561500</v>
      </c>
      <c r="P42" s="66"/>
      <c r="Q42" s="27" t="s">
        <v>230</v>
      </c>
      <c r="R42" s="8"/>
      <c r="S42" s="8"/>
      <c r="T42" s="8"/>
      <c r="U42" s="8"/>
      <c r="V42" s="8"/>
      <c r="X42" s="48" t="s">
        <v>1086</v>
      </c>
      <c r="Y42" s="41">
        <v>1889</v>
      </c>
      <c r="Z42" s="49"/>
    </row>
    <row r="43" spans="2:26">
      <c r="B43" s="10" t="s">
        <v>65</v>
      </c>
      <c r="C43" s="18" t="s">
        <v>31</v>
      </c>
      <c r="D43" s="18" t="s">
        <v>31</v>
      </c>
      <c r="E43" s="18" t="s">
        <v>31</v>
      </c>
      <c r="F43" s="18" t="s">
        <v>31</v>
      </c>
      <c r="G43" s="16">
        <v>9.6500000000000002E-2</v>
      </c>
      <c r="H43" s="12"/>
      <c r="I43" s="64"/>
      <c r="J43" s="36" t="s">
        <v>259</v>
      </c>
      <c r="K43">
        <v>24.96</v>
      </c>
      <c r="L43">
        <v>24.96</v>
      </c>
      <c r="M43">
        <v>24.76</v>
      </c>
      <c r="N43">
        <v>24.78</v>
      </c>
      <c r="O43">
        <v>1162000</v>
      </c>
      <c r="P43" s="66"/>
      <c r="Q43" s="27" t="s">
        <v>231</v>
      </c>
      <c r="R43" s="8"/>
      <c r="S43" s="8"/>
      <c r="T43" s="8"/>
      <c r="U43" s="8"/>
      <c r="V43" s="8"/>
      <c r="X43" s="50" t="s">
        <v>1087</v>
      </c>
      <c r="Y43" s="42">
        <v>942</v>
      </c>
      <c r="Z43" s="51"/>
    </row>
    <row r="44" spans="2:26">
      <c r="B44" s="10" t="s">
        <v>66</v>
      </c>
      <c r="C44" s="12">
        <v>157</v>
      </c>
      <c r="D44" s="18" t="s">
        <v>31</v>
      </c>
      <c r="E44" s="18" t="s">
        <v>31</v>
      </c>
      <c r="F44" s="18" t="s">
        <v>31</v>
      </c>
      <c r="G44" s="18" t="s">
        <v>31</v>
      </c>
      <c r="H44" s="12"/>
      <c r="I44" s="64"/>
      <c r="J44" s="36" t="s">
        <v>260</v>
      </c>
      <c r="K44">
        <v>24.82</v>
      </c>
      <c r="L44">
        <v>24.94</v>
      </c>
      <c r="M44">
        <v>24.74</v>
      </c>
      <c r="N44">
        <v>24.78</v>
      </c>
      <c r="O44">
        <v>1029800</v>
      </c>
      <c r="P44" s="66"/>
      <c r="Q44" s="27" t="s">
        <v>232</v>
      </c>
      <c r="R44" s="8"/>
      <c r="S44" s="8"/>
      <c r="T44" s="8"/>
      <c r="U44" s="8"/>
      <c r="V44" s="8"/>
      <c r="X44" s="48" t="s">
        <v>1088</v>
      </c>
      <c r="Y44" s="41">
        <v>1353</v>
      </c>
      <c r="Z44" s="49"/>
    </row>
    <row r="45" spans="2:26">
      <c r="B45" s="10" t="s">
        <v>67</v>
      </c>
      <c r="C45" s="12">
        <v>136</v>
      </c>
      <c r="D45" s="18" t="s">
        <v>31</v>
      </c>
      <c r="E45" s="18" t="s">
        <v>31</v>
      </c>
      <c r="F45" s="18" t="s">
        <v>31</v>
      </c>
      <c r="G45" s="18" t="s">
        <v>31</v>
      </c>
      <c r="H45" s="12"/>
      <c r="I45" s="64"/>
      <c r="J45" s="36" t="s">
        <v>261</v>
      </c>
      <c r="K45">
        <v>24.58</v>
      </c>
      <c r="L45">
        <v>24.7</v>
      </c>
      <c r="M45">
        <v>24.54</v>
      </c>
      <c r="N45">
        <v>24.7</v>
      </c>
      <c r="O45">
        <v>695200</v>
      </c>
      <c r="P45" s="66"/>
      <c r="Q45" s="27" t="s">
        <v>233</v>
      </c>
      <c r="R45" s="8"/>
      <c r="S45" s="8"/>
      <c r="T45" s="8"/>
      <c r="U45" s="8"/>
      <c r="V45" s="8"/>
      <c r="X45" s="50" t="s">
        <v>1089</v>
      </c>
      <c r="Y45" s="40">
        <v>1556</v>
      </c>
      <c r="Z45" s="51"/>
    </row>
    <row r="46" spans="2:26">
      <c r="B46" s="10" t="s">
        <v>68</v>
      </c>
      <c r="C46" s="12">
        <v>22</v>
      </c>
      <c r="D46" s="18" t="s">
        <v>31</v>
      </c>
      <c r="E46" s="18" t="s">
        <v>31</v>
      </c>
      <c r="F46" s="18" t="s">
        <v>31</v>
      </c>
      <c r="G46" s="18" t="s">
        <v>31</v>
      </c>
      <c r="H46" s="12"/>
      <c r="I46" s="64"/>
      <c r="J46" s="36" t="s">
        <v>262</v>
      </c>
      <c r="K46">
        <v>24.66</v>
      </c>
      <c r="L46">
        <v>24.78</v>
      </c>
      <c r="M46">
        <v>24.48</v>
      </c>
      <c r="N46">
        <v>24.48</v>
      </c>
      <c r="O46">
        <v>2388000</v>
      </c>
      <c r="P46" s="66"/>
      <c r="Q46" s="27" t="s">
        <v>226</v>
      </c>
      <c r="R46" s="8"/>
      <c r="S46" s="8"/>
      <c r="T46" s="8"/>
      <c r="U46" s="8"/>
      <c r="V46" s="8"/>
      <c r="X46" s="48" t="s">
        <v>1090</v>
      </c>
      <c r="Y46" s="38">
        <v>922</v>
      </c>
      <c r="Z46" s="49"/>
    </row>
    <row r="47" spans="2:26">
      <c r="B47" s="10" t="s">
        <v>69</v>
      </c>
      <c r="C47" s="12">
        <v>896</v>
      </c>
      <c r="D47" s="12">
        <v>918</v>
      </c>
      <c r="E47" s="12">
        <v>992</v>
      </c>
      <c r="F47" s="12">
        <v>870</v>
      </c>
      <c r="G47" s="11">
        <v>1592</v>
      </c>
      <c r="H47" s="11"/>
      <c r="I47" s="64"/>
      <c r="J47" s="36" t="s">
        <v>263</v>
      </c>
      <c r="K47">
        <v>24.98</v>
      </c>
      <c r="L47">
        <v>24.98</v>
      </c>
      <c r="M47">
        <v>24.54</v>
      </c>
      <c r="N47">
        <v>24.68</v>
      </c>
      <c r="O47">
        <v>1283200</v>
      </c>
      <c r="P47" s="66"/>
      <c r="Q47" s="27" t="s">
        <v>227</v>
      </c>
      <c r="R47" s="8"/>
      <c r="S47" s="8"/>
      <c r="T47" s="8"/>
      <c r="U47" s="8"/>
      <c r="V47" s="8"/>
      <c r="X47" s="50" t="s">
        <v>1091</v>
      </c>
      <c r="Y47" s="40">
        <v>2967</v>
      </c>
      <c r="Z47" s="51"/>
    </row>
    <row r="48" spans="2:26">
      <c r="B48" s="10" t="s">
        <v>70</v>
      </c>
      <c r="C48" s="11">
        <v>1076</v>
      </c>
      <c r="D48" s="12">
        <v>918</v>
      </c>
      <c r="E48" s="12">
        <v>992</v>
      </c>
      <c r="F48" s="12">
        <v>870</v>
      </c>
      <c r="G48" s="11">
        <v>1592</v>
      </c>
      <c r="H48" s="12"/>
      <c r="I48" s="64"/>
      <c r="J48" s="36" t="s">
        <v>264</v>
      </c>
      <c r="K48">
        <v>24.96</v>
      </c>
      <c r="L48">
        <v>24.96</v>
      </c>
      <c r="M48">
        <v>24.7</v>
      </c>
      <c r="N48">
        <v>24.8</v>
      </c>
      <c r="O48">
        <v>1223600</v>
      </c>
      <c r="P48" s="66"/>
      <c r="Q48" s="28"/>
      <c r="R48" s="8"/>
      <c r="S48" s="8"/>
      <c r="T48" s="8"/>
      <c r="U48" s="8"/>
      <c r="V48" s="8"/>
      <c r="X48" s="48" t="s">
        <v>1092</v>
      </c>
      <c r="Y48" s="38">
        <v>5</v>
      </c>
      <c r="Z48" s="49"/>
    </row>
    <row r="49" spans="2:26">
      <c r="B49" s="10" t="s">
        <v>71</v>
      </c>
      <c r="C49" s="12">
        <v>1.01</v>
      </c>
      <c r="D49" s="12">
        <v>0.86</v>
      </c>
      <c r="E49" s="12">
        <v>0.93</v>
      </c>
      <c r="F49" s="12">
        <v>0.82</v>
      </c>
      <c r="G49" s="12">
        <v>1.5</v>
      </c>
      <c r="H49" s="18"/>
      <c r="I49" s="64"/>
      <c r="J49" s="36" t="s">
        <v>265</v>
      </c>
      <c r="K49">
        <v>24.98</v>
      </c>
      <c r="L49">
        <v>25</v>
      </c>
      <c r="M49">
        <v>24.78</v>
      </c>
      <c r="N49">
        <v>24.82</v>
      </c>
      <c r="O49">
        <v>2409800</v>
      </c>
      <c r="P49" s="66"/>
      <c r="Q49" s="28"/>
      <c r="R49" s="8"/>
      <c r="S49" s="8"/>
      <c r="T49" s="8"/>
      <c r="U49" s="8"/>
      <c r="V49" s="8"/>
      <c r="X49" s="52" t="s">
        <v>1093</v>
      </c>
      <c r="Y49" s="43">
        <v>68851</v>
      </c>
      <c r="Z49" s="53"/>
    </row>
    <row r="50" spans="2:26">
      <c r="B50" s="10" t="s">
        <v>72</v>
      </c>
      <c r="C50" s="18" t="s">
        <v>31</v>
      </c>
      <c r="D50" s="17">
        <v>-0.14649999999999999</v>
      </c>
      <c r="E50" s="16">
        <v>0.08</v>
      </c>
      <c r="F50" s="17">
        <v>-0.12239999999999999</v>
      </c>
      <c r="G50" s="16">
        <v>0.82989999999999997</v>
      </c>
      <c r="H50" s="11"/>
      <c r="I50" s="64"/>
      <c r="J50" s="36" t="s">
        <v>266</v>
      </c>
      <c r="K50">
        <v>24.56</v>
      </c>
      <c r="L50">
        <v>24.9</v>
      </c>
      <c r="M50">
        <v>24.56</v>
      </c>
      <c r="N50">
        <v>24.8</v>
      </c>
      <c r="O50">
        <v>859800</v>
      </c>
      <c r="P50" s="66"/>
      <c r="Q50" s="28"/>
      <c r="R50" s="8"/>
      <c r="S50" s="8"/>
      <c r="T50" s="8"/>
      <c r="U50" s="8"/>
      <c r="V50" s="8"/>
      <c r="X50" s="54"/>
      <c r="Y50" s="55"/>
      <c r="Z50" s="56"/>
    </row>
    <row r="51" spans="2:26">
      <c r="B51" s="10" t="s">
        <v>73</v>
      </c>
      <c r="C51" s="11">
        <v>1065</v>
      </c>
      <c r="D51" s="11">
        <v>1065</v>
      </c>
      <c r="E51" s="11">
        <v>1065</v>
      </c>
      <c r="F51" s="11">
        <v>1065</v>
      </c>
      <c r="G51" s="11">
        <v>1065</v>
      </c>
      <c r="H51" s="12"/>
      <c r="I51" s="64"/>
      <c r="J51" s="36" t="s">
        <v>267</v>
      </c>
      <c r="K51">
        <v>24.88</v>
      </c>
      <c r="L51">
        <v>24.88</v>
      </c>
      <c r="M51">
        <v>24.72</v>
      </c>
      <c r="N51">
        <v>24.76</v>
      </c>
      <c r="O51">
        <v>3074600</v>
      </c>
      <c r="P51" s="66"/>
      <c r="Q51" s="28"/>
      <c r="R51" s="8"/>
      <c r="S51" s="8"/>
      <c r="T51" s="8"/>
      <c r="U51" s="8"/>
      <c r="V51" s="8"/>
      <c r="X51" s="57" t="s">
        <v>1094</v>
      </c>
      <c r="Y51" s="55"/>
      <c r="Z51" s="56"/>
    </row>
    <row r="52" spans="2:26">
      <c r="B52" s="10" t="s">
        <v>74</v>
      </c>
      <c r="C52" s="12">
        <v>1.1399999999999999</v>
      </c>
      <c r="D52" s="12">
        <v>0.86</v>
      </c>
      <c r="E52" s="12">
        <v>0.93</v>
      </c>
      <c r="F52" s="12">
        <v>0.82</v>
      </c>
      <c r="G52" s="12">
        <v>1.5</v>
      </c>
      <c r="H52" s="18"/>
      <c r="I52" s="64"/>
      <c r="J52" s="36" t="s">
        <v>268</v>
      </c>
      <c r="K52">
        <v>24.94</v>
      </c>
      <c r="L52">
        <v>24.94</v>
      </c>
      <c r="M52">
        <v>24.38</v>
      </c>
      <c r="N52">
        <v>24.7</v>
      </c>
      <c r="O52">
        <v>1487800</v>
      </c>
      <c r="P52" s="66"/>
      <c r="Q52" s="28"/>
      <c r="R52" s="8"/>
      <c r="S52" s="8"/>
      <c r="T52" s="8"/>
      <c r="U52" s="8"/>
      <c r="V52" s="8"/>
      <c r="X52" s="48" t="s">
        <v>1095</v>
      </c>
      <c r="Y52" s="41">
        <v>3233</v>
      </c>
      <c r="Z52" s="58"/>
    </row>
    <row r="53" spans="2:26">
      <c r="B53" s="10" t="s">
        <v>75</v>
      </c>
      <c r="C53" s="18" t="s">
        <v>31</v>
      </c>
      <c r="D53" s="17">
        <v>-0.24229999999999999</v>
      </c>
      <c r="E53" s="16">
        <v>8.0600000000000005E-2</v>
      </c>
      <c r="F53" s="17">
        <v>-0.12280000000000001</v>
      </c>
      <c r="G53" s="16">
        <v>0.83030000000000004</v>
      </c>
      <c r="H53" s="11"/>
      <c r="I53" s="64"/>
      <c r="J53" s="36" t="s">
        <v>269</v>
      </c>
      <c r="K53">
        <v>24.72</v>
      </c>
      <c r="L53">
        <v>24.72</v>
      </c>
      <c r="M53">
        <v>24.48</v>
      </c>
      <c r="N53">
        <v>24.5</v>
      </c>
      <c r="O53">
        <v>1242100</v>
      </c>
      <c r="P53" s="66"/>
      <c r="Q53" s="28"/>
      <c r="R53" s="8"/>
      <c r="S53" s="8"/>
      <c r="T53" s="8"/>
      <c r="U53" s="8"/>
      <c r="V53" s="8"/>
      <c r="X53" s="50" t="s">
        <v>1096</v>
      </c>
      <c r="Y53" s="40">
        <v>2916</v>
      </c>
      <c r="Z53" s="53"/>
    </row>
    <row r="54" spans="2:26">
      <c r="B54" s="10" t="s">
        <v>76</v>
      </c>
      <c r="C54" s="11">
        <v>1065</v>
      </c>
      <c r="D54" s="11">
        <v>1065</v>
      </c>
      <c r="E54" s="11">
        <v>1065</v>
      </c>
      <c r="F54" s="11">
        <v>1065</v>
      </c>
      <c r="G54" s="11">
        <v>1065</v>
      </c>
      <c r="H54" s="11"/>
      <c r="I54" s="64"/>
      <c r="J54" s="36" t="s">
        <v>270</v>
      </c>
      <c r="K54">
        <v>24.88</v>
      </c>
      <c r="L54">
        <v>24.88</v>
      </c>
      <c r="M54">
        <v>24.46</v>
      </c>
      <c r="N54">
        <v>24.5</v>
      </c>
      <c r="O54">
        <v>1339900</v>
      </c>
      <c r="P54" s="66"/>
      <c r="Q54" s="28"/>
      <c r="R54" s="8"/>
      <c r="S54" s="8"/>
      <c r="T54" s="8"/>
      <c r="U54" s="8"/>
      <c r="V54" s="8"/>
      <c r="X54" s="48" t="s">
        <v>1097</v>
      </c>
      <c r="Y54" s="41">
        <v>3508</v>
      </c>
      <c r="Z54" s="58"/>
    </row>
    <row r="55" spans="2:26">
      <c r="B55" s="10" t="s">
        <v>77</v>
      </c>
      <c r="C55" s="11">
        <v>1652</v>
      </c>
      <c r="D55" s="11">
        <v>1447</v>
      </c>
      <c r="E55" s="11">
        <v>1815</v>
      </c>
      <c r="F55" s="11">
        <v>1629</v>
      </c>
      <c r="G55" s="11">
        <v>1746</v>
      </c>
      <c r="H55" s="18"/>
      <c r="I55" s="64"/>
      <c r="J55" s="36" t="s">
        <v>271</v>
      </c>
      <c r="K55">
        <v>24.64</v>
      </c>
      <c r="L55">
        <v>24.64</v>
      </c>
      <c r="M55">
        <v>24.36</v>
      </c>
      <c r="N55">
        <v>24.46</v>
      </c>
      <c r="O55">
        <v>951100</v>
      </c>
      <c r="P55" s="66"/>
      <c r="Q55" s="28"/>
      <c r="R55" s="8"/>
      <c r="S55" s="8"/>
      <c r="T55" s="8"/>
      <c r="U55" s="8"/>
      <c r="V55" s="8"/>
      <c r="X55" s="50" t="s">
        <v>1098</v>
      </c>
      <c r="Y55" s="40">
        <v>1656</v>
      </c>
      <c r="Z55" s="53"/>
    </row>
    <row r="56" spans="2:26">
      <c r="B56" s="10" t="s">
        <v>78</v>
      </c>
      <c r="C56" s="18" t="s">
        <v>31</v>
      </c>
      <c r="D56" s="17">
        <v>-0.12429999999999999</v>
      </c>
      <c r="E56" s="16">
        <v>0.25459999999999999</v>
      </c>
      <c r="F56" s="17">
        <v>-0.10249999999999999</v>
      </c>
      <c r="G56" s="16">
        <v>7.1800000000000003E-2</v>
      </c>
      <c r="H56" s="18"/>
      <c r="I56" s="64"/>
      <c r="J56" s="36">
        <v>43011</v>
      </c>
      <c r="K56">
        <v>24.36</v>
      </c>
      <c r="L56">
        <v>24.4</v>
      </c>
      <c r="M56">
        <v>24.34</v>
      </c>
      <c r="N56">
        <v>24.38</v>
      </c>
      <c r="O56">
        <v>1289800</v>
      </c>
      <c r="P56" s="66"/>
      <c r="Q56" s="28"/>
      <c r="R56" s="8"/>
      <c r="S56" s="8"/>
      <c r="T56" s="8"/>
      <c r="U56" s="8"/>
      <c r="V56" s="8"/>
      <c r="X56" s="48" t="s">
        <v>1099</v>
      </c>
      <c r="Y56" s="41">
        <v>2548</v>
      </c>
      <c r="Z56" s="58"/>
    </row>
    <row r="57" spans="2:26">
      <c r="B57" s="10" t="s">
        <v>79</v>
      </c>
      <c r="C57" s="18" t="s">
        <v>31</v>
      </c>
      <c r="D57" s="18" t="s">
        <v>31</v>
      </c>
      <c r="E57" s="18" t="s">
        <v>31</v>
      </c>
      <c r="F57" s="18" t="s">
        <v>31</v>
      </c>
      <c r="G57" s="16">
        <v>0.10580000000000001</v>
      </c>
      <c r="H57" s="154"/>
      <c r="I57" s="65"/>
      <c r="J57" s="36">
        <v>42981</v>
      </c>
      <c r="K57">
        <v>24.46</v>
      </c>
      <c r="L57">
        <v>24.58</v>
      </c>
      <c r="M57">
        <v>24.32</v>
      </c>
      <c r="N57">
        <v>24.38</v>
      </c>
      <c r="O57">
        <v>718300</v>
      </c>
      <c r="P57" s="66"/>
      <c r="Q57" s="28"/>
      <c r="R57" s="8"/>
      <c r="S57" s="8"/>
      <c r="T57" s="8"/>
      <c r="U57" s="8"/>
      <c r="V57" s="8"/>
      <c r="X57" s="50" t="s">
        <v>1100</v>
      </c>
      <c r="Y57" s="40">
        <v>2855</v>
      </c>
      <c r="Z57" s="53"/>
    </row>
    <row r="58" spans="2:26">
      <c r="B58" s="10" t="s">
        <v>47</v>
      </c>
      <c r="C58" s="11">
        <v>1390</v>
      </c>
      <c r="D58" s="11">
        <v>1160</v>
      </c>
      <c r="E58" s="11">
        <v>1480</v>
      </c>
      <c r="F58" s="11">
        <v>1248</v>
      </c>
      <c r="G58" s="11">
        <v>1304</v>
      </c>
      <c r="H58" s="8"/>
      <c r="I58" s="66"/>
      <c r="J58" s="36">
        <v>42950</v>
      </c>
      <c r="K58">
        <v>24.48</v>
      </c>
      <c r="L58">
        <v>24.66</v>
      </c>
      <c r="M58">
        <v>24.06</v>
      </c>
      <c r="N58">
        <v>24.4</v>
      </c>
      <c r="O58">
        <v>623700</v>
      </c>
      <c r="P58" s="66"/>
      <c r="Q58" s="28"/>
      <c r="R58" s="8"/>
      <c r="S58" s="8"/>
      <c r="T58" s="8"/>
      <c r="U58" s="8"/>
      <c r="V58" s="8"/>
      <c r="X58" s="48" t="s">
        <v>1101</v>
      </c>
      <c r="Y58" s="41">
        <v>2420</v>
      </c>
      <c r="Z58" s="58"/>
    </row>
    <row r="59" spans="2:26">
      <c r="B59" s="8"/>
      <c r="C59" s="8"/>
      <c r="D59" s="8"/>
      <c r="E59" s="8"/>
      <c r="F59" s="8"/>
      <c r="G59" s="8"/>
      <c r="H59" s="8"/>
      <c r="I59" s="66"/>
      <c r="J59" s="36">
        <v>42919</v>
      </c>
      <c r="K59">
        <v>24.7</v>
      </c>
      <c r="L59">
        <v>24.7</v>
      </c>
      <c r="M59">
        <v>24.48</v>
      </c>
      <c r="N59">
        <v>24.58</v>
      </c>
      <c r="O59">
        <v>903300</v>
      </c>
      <c r="P59" s="66"/>
      <c r="Q59" s="28"/>
      <c r="R59" s="8"/>
      <c r="S59" s="8"/>
      <c r="T59" s="8"/>
      <c r="U59" s="8"/>
      <c r="V59" s="8"/>
      <c r="X59" s="50" t="s">
        <v>1102</v>
      </c>
      <c r="Y59" s="40">
        <v>2730</v>
      </c>
      <c r="Z59" s="53"/>
    </row>
    <row r="60" spans="2:26" ht="69">
      <c r="B60" s="8"/>
      <c r="C60" s="8"/>
      <c r="D60" s="8"/>
      <c r="E60" s="8"/>
      <c r="F60" s="8"/>
      <c r="G60" s="8"/>
      <c r="H60" s="7"/>
      <c r="I60" s="63" t="s">
        <v>28</v>
      </c>
      <c r="J60" s="36">
        <v>42889</v>
      </c>
      <c r="K60">
        <v>24.2</v>
      </c>
      <c r="L60">
        <v>24.48</v>
      </c>
      <c r="M60">
        <v>24.2</v>
      </c>
      <c r="N60">
        <v>24.38</v>
      </c>
      <c r="O60">
        <v>1254900</v>
      </c>
      <c r="P60" s="66"/>
      <c r="Q60" s="8"/>
      <c r="R60" s="8"/>
      <c r="S60" s="8"/>
      <c r="T60" s="8"/>
      <c r="U60" s="8"/>
      <c r="V60" s="8"/>
      <c r="X60" s="48" t="s">
        <v>1103</v>
      </c>
      <c r="Y60" s="41">
        <v>1834</v>
      </c>
      <c r="Z60" s="58"/>
    </row>
    <row r="61" spans="2:26" ht="27.6">
      <c r="B61" s="6" t="s">
        <v>27</v>
      </c>
      <c r="C61" s="7">
        <v>2012</v>
      </c>
      <c r="D61" s="7">
        <v>2013</v>
      </c>
      <c r="E61" s="7">
        <v>2014</v>
      </c>
      <c r="F61" s="7">
        <v>2015</v>
      </c>
      <c r="G61" s="7">
        <v>2016</v>
      </c>
      <c r="H61" s="11"/>
      <c r="I61" s="64"/>
      <c r="J61" s="36">
        <v>42797</v>
      </c>
      <c r="K61">
        <v>24.6</v>
      </c>
      <c r="L61">
        <v>24.6</v>
      </c>
      <c r="M61">
        <v>24.3</v>
      </c>
      <c r="N61">
        <v>24.38</v>
      </c>
      <c r="O61">
        <v>517100</v>
      </c>
      <c r="P61" s="66"/>
      <c r="Q61" s="8"/>
      <c r="R61" s="8"/>
      <c r="S61" s="8"/>
      <c r="T61" s="8"/>
      <c r="U61" s="8"/>
      <c r="V61" s="8"/>
      <c r="X61" s="50" t="s">
        <v>1104</v>
      </c>
      <c r="Y61" s="40">
        <v>2792</v>
      </c>
      <c r="Z61" s="53"/>
    </row>
    <row r="62" spans="2:26">
      <c r="B62" s="10" t="s">
        <v>81</v>
      </c>
      <c r="C62" s="11">
        <v>2414</v>
      </c>
      <c r="D62" s="11">
        <v>1771</v>
      </c>
      <c r="E62" s="11">
        <v>1394</v>
      </c>
      <c r="F62" s="11">
        <v>2421</v>
      </c>
      <c r="G62" s="11">
        <v>2120</v>
      </c>
      <c r="H62" s="12"/>
      <c r="I62" s="64"/>
      <c r="J62" s="36">
        <v>42769</v>
      </c>
      <c r="K62">
        <v>24.2</v>
      </c>
      <c r="L62">
        <v>24.6</v>
      </c>
      <c r="M62">
        <v>24.18</v>
      </c>
      <c r="N62">
        <v>24.32</v>
      </c>
      <c r="O62">
        <v>1370900</v>
      </c>
      <c r="P62" s="66"/>
      <c r="Q62" s="8"/>
      <c r="R62" s="8"/>
      <c r="S62" s="8"/>
      <c r="T62" s="8"/>
      <c r="U62" s="8"/>
      <c r="V62" s="8"/>
      <c r="X62" s="48" t="s">
        <v>1105</v>
      </c>
      <c r="Y62" s="41">
        <v>2864</v>
      </c>
      <c r="Z62" s="58"/>
    </row>
    <row r="63" spans="2:26">
      <c r="B63" s="10" t="s">
        <v>82</v>
      </c>
      <c r="C63" s="12">
        <v>181</v>
      </c>
      <c r="D63" s="11">
        <v>1757</v>
      </c>
      <c r="E63" s="11">
        <v>1317</v>
      </c>
      <c r="F63" s="11">
        <v>2106</v>
      </c>
      <c r="G63" s="12">
        <v>989</v>
      </c>
      <c r="H63" s="11"/>
      <c r="I63" s="64"/>
      <c r="J63" s="36">
        <v>42738</v>
      </c>
      <c r="K63">
        <v>24.14</v>
      </c>
      <c r="L63">
        <v>24.3</v>
      </c>
      <c r="M63">
        <v>24.14</v>
      </c>
      <c r="N63">
        <v>24.2</v>
      </c>
      <c r="O63">
        <v>446300</v>
      </c>
      <c r="P63" s="66"/>
      <c r="Q63" s="8"/>
      <c r="R63" s="8"/>
      <c r="S63" s="8"/>
      <c r="T63" s="8"/>
      <c r="U63" s="8"/>
      <c r="V63" s="8"/>
      <c r="X63" s="50" t="s">
        <v>1106</v>
      </c>
      <c r="Y63" s="40">
        <v>2770</v>
      </c>
      <c r="Z63" s="53"/>
    </row>
    <row r="64" spans="2:26">
      <c r="B64" s="10" t="s">
        <v>83</v>
      </c>
      <c r="C64" s="11">
        <v>2233</v>
      </c>
      <c r="D64" s="12">
        <v>14</v>
      </c>
      <c r="E64" s="12">
        <v>77</v>
      </c>
      <c r="F64" s="12">
        <v>316</v>
      </c>
      <c r="G64" s="11">
        <v>1131</v>
      </c>
      <c r="H64" s="18"/>
      <c r="I64" s="64"/>
      <c r="J64" s="36" t="s">
        <v>272</v>
      </c>
      <c r="K64">
        <v>24.3</v>
      </c>
      <c r="L64">
        <v>24.32</v>
      </c>
      <c r="M64">
        <v>24.02</v>
      </c>
      <c r="N64">
        <v>24.14</v>
      </c>
      <c r="O64">
        <v>1433200</v>
      </c>
      <c r="P64" s="66"/>
      <c r="Q64" s="8"/>
      <c r="R64" s="8"/>
      <c r="S64" s="8"/>
      <c r="T64" s="8"/>
      <c r="U64" s="8"/>
      <c r="V64" s="8"/>
      <c r="X64" s="48" t="s">
        <v>1107</v>
      </c>
      <c r="Y64" s="41">
        <v>2654</v>
      </c>
      <c r="Z64" s="58"/>
    </row>
    <row r="65" spans="2:26">
      <c r="B65" s="10" t="s">
        <v>84</v>
      </c>
      <c r="C65" s="18" t="s">
        <v>31</v>
      </c>
      <c r="D65" s="17">
        <v>-0.26629999999999998</v>
      </c>
      <c r="E65" s="17">
        <v>-0.2132</v>
      </c>
      <c r="F65" s="16">
        <v>0.73760000000000003</v>
      </c>
      <c r="G65" s="17">
        <v>-0.12470000000000001</v>
      </c>
      <c r="H65" s="16"/>
      <c r="I65" s="64"/>
      <c r="J65" s="36" t="s">
        <v>273</v>
      </c>
      <c r="K65">
        <v>23.88</v>
      </c>
      <c r="L65">
        <v>24.42</v>
      </c>
      <c r="M65">
        <v>23.88</v>
      </c>
      <c r="N65">
        <v>24.2</v>
      </c>
      <c r="O65">
        <v>1400300</v>
      </c>
      <c r="P65" s="66"/>
      <c r="Q65" s="8"/>
      <c r="R65" s="8"/>
      <c r="S65" s="8"/>
      <c r="T65" s="8"/>
      <c r="U65" s="8"/>
      <c r="V65" s="8"/>
      <c r="X65" s="50" t="s">
        <v>1108</v>
      </c>
      <c r="Y65" s="40">
        <v>2155</v>
      </c>
      <c r="Z65" s="53" t="s">
        <v>1109</v>
      </c>
    </row>
    <row r="66" spans="2:26">
      <c r="B66" s="10" t="s">
        <v>85</v>
      </c>
      <c r="C66" s="16">
        <v>0.21210000000000001</v>
      </c>
      <c r="D66" s="16">
        <v>0.15079999999999999</v>
      </c>
      <c r="E66" s="16">
        <v>0.1077</v>
      </c>
      <c r="F66" s="16">
        <v>0.13980000000000001</v>
      </c>
      <c r="G66" s="16">
        <v>0.11559999999999999</v>
      </c>
      <c r="H66" s="11"/>
      <c r="I66" s="64"/>
      <c r="J66" s="36" t="s">
        <v>274</v>
      </c>
      <c r="K66">
        <v>24.14</v>
      </c>
      <c r="L66">
        <v>24.48</v>
      </c>
      <c r="M66">
        <v>24.06</v>
      </c>
      <c r="N66">
        <v>24.08</v>
      </c>
      <c r="O66">
        <v>3425700</v>
      </c>
      <c r="P66" s="66"/>
      <c r="Q66" s="8"/>
      <c r="R66" s="8"/>
      <c r="S66" s="8"/>
      <c r="T66" s="8"/>
      <c r="U66" s="8"/>
      <c r="V66" s="8"/>
      <c r="X66" s="48" t="s">
        <v>1110</v>
      </c>
      <c r="Y66" s="41">
        <v>3418</v>
      </c>
      <c r="Z66" s="58"/>
    </row>
    <row r="67" spans="2:26">
      <c r="B67" s="10" t="s">
        <v>86</v>
      </c>
      <c r="C67" s="11">
        <v>1090</v>
      </c>
      <c r="D67" s="11">
        <v>1204</v>
      </c>
      <c r="E67" s="11">
        <v>1513</v>
      </c>
      <c r="F67" s="11">
        <v>2241</v>
      </c>
      <c r="G67" s="11">
        <v>2108</v>
      </c>
      <c r="H67" s="12"/>
      <c r="I67" s="64"/>
      <c r="J67" s="36" t="s">
        <v>275</v>
      </c>
      <c r="K67">
        <v>24.3</v>
      </c>
      <c r="L67">
        <v>24.7</v>
      </c>
      <c r="M67">
        <v>24.26</v>
      </c>
      <c r="N67">
        <v>24.3</v>
      </c>
      <c r="O67">
        <v>1307900</v>
      </c>
      <c r="P67" s="66"/>
      <c r="Q67" s="8"/>
      <c r="R67" s="8"/>
      <c r="S67" s="8"/>
      <c r="T67" s="8"/>
      <c r="U67" s="8"/>
      <c r="V67" s="8"/>
      <c r="X67" s="50" t="s">
        <v>1111</v>
      </c>
      <c r="Y67" s="42">
        <v>6</v>
      </c>
      <c r="Z67" s="53"/>
    </row>
    <row r="68" spans="2:26">
      <c r="B68" s="10" t="s">
        <v>87</v>
      </c>
      <c r="C68" s="12">
        <v>814</v>
      </c>
      <c r="D68" s="12">
        <v>867</v>
      </c>
      <c r="E68" s="11">
        <v>1002</v>
      </c>
      <c r="F68" s="11">
        <v>1711</v>
      </c>
      <c r="G68" s="11">
        <v>1470</v>
      </c>
      <c r="H68" s="12"/>
      <c r="I68" s="64"/>
      <c r="J68" s="36" t="s">
        <v>276</v>
      </c>
      <c r="K68">
        <v>24.2</v>
      </c>
      <c r="L68">
        <v>24.22</v>
      </c>
      <c r="M68">
        <v>24.08</v>
      </c>
      <c r="N68">
        <v>24.2</v>
      </c>
      <c r="O68">
        <v>2589100</v>
      </c>
      <c r="P68" s="66"/>
      <c r="Q68" s="8"/>
      <c r="R68" s="8"/>
      <c r="S68" s="8"/>
      <c r="T68" s="8"/>
      <c r="U68" s="8"/>
      <c r="V68" s="8"/>
      <c r="X68" s="52" t="s">
        <v>1093</v>
      </c>
      <c r="Y68" s="43">
        <v>40359</v>
      </c>
      <c r="Z68" s="59"/>
    </row>
    <row r="69" spans="2:26">
      <c r="B69" s="10" t="s">
        <v>88</v>
      </c>
      <c r="C69" s="12">
        <v>822</v>
      </c>
      <c r="D69" s="12">
        <v>879</v>
      </c>
      <c r="E69" s="11">
        <v>1012</v>
      </c>
      <c r="F69" s="11">
        <v>1735</v>
      </c>
      <c r="G69" s="11">
        <v>1490</v>
      </c>
      <c r="H69" s="12"/>
      <c r="I69" s="64"/>
      <c r="J69" s="36" t="s">
        <v>277</v>
      </c>
      <c r="K69">
        <v>24.6</v>
      </c>
      <c r="L69">
        <v>24.68</v>
      </c>
      <c r="M69">
        <v>24.24</v>
      </c>
      <c r="N69">
        <v>24.24</v>
      </c>
      <c r="O69">
        <v>1154200</v>
      </c>
      <c r="P69" s="66"/>
      <c r="Q69" s="8"/>
      <c r="R69" s="8"/>
      <c r="S69" s="8"/>
      <c r="T69" s="8"/>
      <c r="U69" s="8"/>
      <c r="V69" s="8"/>
      <c r="X69" s="54"/>
      <c r="Y69" s="55"/>
      <c r="Z69" s="56"/>
    </row>
    <row r="70" spans="2:26">
      <c r="B70" s="10" t="s">
        <v>89</v>
      </c>
      <c r="C70" s="12">
        <v>-8</v>
      </c>
      <c r="D70" s="12">
        <v>-12</v>
      </c>
      <c r="E70" s="12">
        <v>-10</v>
      </c>
      <c r="F70" s="12">
        <v>-23</v>
      </c>
      <c r="G70" s="12">
        <v>-20</v>
      </c>
      <c r="H70" s="12"/>
      <c r="I70" s="64"/>
      <c r="J70" s="36" t="s">
        <v>278</v>
      </c>
      <c r="K70">
        <v>24.4</v>
      </c>
      <c r="L70">
        <v>24.62</v>
      </c>
      <c r="M70">
        <v>24.4</v>
      </c>
      <c r="N70">
        <v>24.48</v>
      </c>
      <c r="O70">
        <v>935600</v>
      </c>
      <c r="P70" s="66"/>
      <c r="Q70" s="8"/>
      <c r="R70" s="8"/>
      <c r="S70" s="8"/>
      <c r="T70" s="8"/>
      <c r="U70" s="8"/>
      <c r="V70" s="8"/>
      <c r="X70" s="57" t="s">
        <v>1112</v>
      </c>
      <c r="Y70" s="55"/>
      <c r="Z70" s="56"/>
    </row>
    <row r="71" spans="2:26">
      <c r="B71" s="10" t="s">
        <v>90</v>
      </c>
      <c r="C71" s="12">
        <v>275</v>
      </c>
      <c r="D71" s="12">
        <v>337</v>
      </c>
      <c r="E71" s="12">
        <v>511</v>
      </c>
      <c r="F71" s="12">
        <v>529</v>
      </c>
      <c r="G71" s="12">
        <v>637</v>
      </c>
      <c r="H71" s="18"/>
      <c r="I71" s="64"/>
      <c r="J71" s="36" t="s">
        <v>279</v>
      </c>
      <c r="K71">
        <v>24.82</v>
      </c>
      <c r="L71">
        <v>24.92</v>
      </c>
      <c r="M71">
        <v>24.82</v>
      </c>
      <c r="N71">
        <v>24.88</v>
      </c>
      <c r="O71">
        <v>3030500</v>
      </c>
      <c r="P71" s="66"/>
      <c r="Q71" s="8"/>
      <c r="R71" s="8"/>
      <c r="S71" s="8"/>
      <c r="T71" s="8"/>
      <c r="U71" s="8"/>
      <c r="V71" s="8"/>
      <c r="X71" s="48" t="s">
        <v>1113</v>
      </c>
      <c r="Y71" s="41">
        <v>2336</v>
      </c>
      <c r="Z71" s="58"/>
    </row>
    <row r="72" spans="2:26">
      <c r="B72" s="10" t="s">
        <v>91</v>
      </c>
      <c r="C72" s="18" t="s">
        <v>31</v>
      </c>
      <c r="D72" s="16">
        <v>0.1045</v>
      </c>
      <c r="E72" s="16">
        <v>0.25700000000000001</v>
      </c>
      <c r="F72" s="16">
        <v>0.48070000000000002</v>
      </c>
      <c r="G72" s="17">
        <v>-5.9400000000000001E-2</v>
      </c>
      <c r="H72" s="29"/>
      <c r="I72" s="64"/>
      <c r="J72" s="36" t="s">
        <v>280</v>
      </c>
      <c r="K72">
        <v>25</v>
      </c>
      <c r="L72">
        <v>25</v>
      </c>
      <c r="M72">
        <v>24.92</v>
      </c>
      <c r="N72">
        <v>24.92</v>
      </c>
      <c r="O72">
        <v>1997700</v>
      </c>
      <c r="P72" s="66"/>
      <c r="Q72" s="8"/>
      <c r="R72" s="8"/>
      <c r="S72" s="8"/>
      <c r="T72" s="8"/>
      <c r="U72" s="8"/>
      <c r="V72" s="8"/>
      <c r="X72" s="50" t="s">
        <v>1114</v>
      </c>
      <c r="Y72" s="40">
        <v>2682</v>
      </c>
      <c r="Z72" s="53"/>
    </row>
    <row r="73" spans="2:26">
      <c r="B73" s="10" t="s">
        <v>92</v>
      </c>
      <c r="C73" s="29">
        <v>9.24</v>
      </c>
      <c r="D73" s="29">
        <v>7.6</v>
      </c>
      <c r="E73" s="29">
        <v>7.36</v>
      </c>
      <c r="F73" s="29">
        <v>6.09</v>
      </c>
      <c r="G73" s="29">
        <v>7.83</v>
      </c>
      <c r="H73" s="11"/>
      <c r="I73" s="64"/>
      <c r="J73" s="36" t="s">
        <v>281</v>
      </c>
      <c r="K73">
        <v>25</v>
      </c>
      <c r="L73">
        <v>25.22</v>
      </c>
      <c r="M73">
        <v>24.92</v>
      </c>
      <c r="N73">
        <v>25</v>
      </c>
      <c r="O73">
        <v>2242500</v>
      </c>
      <c r="P73" s="66"/>
      <c r="Q73" s="8"/>
      <c r="R73" s="8"/>
      <c r="S73" s="8"/>
      <c r="T73" s="8"/>
      <c r="U73" s="8"/>
      <c r="V73" s="8"/>
      <c r="X73" s="48" t="s">
        <v>1115</v>
      </c>
      <c r="Y73" s="41">
        <v>2697</v>
      </c>
      <c r="Z73" s="58"/>
    </row>
    <row r="74" spans="2:26">
      <c r="B74" s="10" t="s">
        <v>93</v>
      </c>
      <c r="C74" s="11">
        <v>1239</v>
      </c>
      <c r="D74" s="11">
        <v>1121</v>
      </c>
      <c r="E74" s="11">
        <v>1523</v>
      </c>
      <c r="F74" s="11">
        <v>1706</v>
      </c>
      <c r="G74" s="11">
        <v>2025</v>
      </c>
      <c r="H74" s="12"/>
      <c r="I74" s="64"/>
      <c r="J74" s="36" t="s">
        <v>282</v>
      </c>
      <c r="K74">
        <v>25.2</v>
      </c>
      <c r="L74">
        <v>25.2</v>
      </c>
      <c r="M74">
        <v>25.06</v>
      </c>
      <c r="N74">
        <v>25.1</v>
      </c>
      <c r="O74">
        <v>2400300</v>
      </c>
      <c r="P74" s="66"/>
      <c r="Q74" s="8"/>
      <c r="R74" s="8"/>
      <c r="S74" s="8"/>
      <c r="T74" s="8"/>
      <c r="U74" s="8"/>
      <c r="V74" s="8"/>
      <c r="X74" s="50" t="s">
        <v>1116</v>
      </c>
      <c r="Y74" s="40">
        <v>2979</v>
      </c>
      <c r="Z74" s="53"/>
    </row>
    <row r="75" spans="2:26">
      <c r="B75" s="10" t="s">
        <v>94</v>
      </c>
      <c r="C75" s="12">
        <v>9</v>
      </c>
      <c r="D75" s="12">
        <v>41</v>
      </c>
      <c r="E75" s="12">
        <v>54</v>
      </c>
      <c r="F75" s="12">
        <v>60</v>
      </c>
      <c r="G75" s="12">
        <v>83</v>
      </c>
      <c r="H75" s="18"/>
      <c r="I75" s="64"/>
      <c r="J75" s="36" t="s">
        <v>283</v>
      </c>
      <c r="K75">
        <v>25.3</v>
      </c>
      <c r="L75">
        <v>25.3</v>
      </c>
      <c r="M75">
        <v>25.08</v>
      </c>
      <c r="N75">
        <v>25.1</v>
      </c>
      <c r="O75">
        <v>1297900</v>
      </c>
      <c r="P75" s="66"/>
      <c r="Q75" s="8"/>
      <c r="R75" s="8"/>
      <c r="S75" s="8"/>
      <c r="T75" s="8"/>
      <c r="U75" s="8"/>
      <c r="V75" s="8"/>
      <c r="X75" s="48" t="s">
        <v>1117</v>
      </c>
      <c r="Y75" s="41">
        <v>1377</v>
      </c>
      <c r="Z75" s="58"/>
    </row>
    <row r="76" spans="2:26">
      <c r="B76" s="10" t="s">
        <v>95</v>
      </c>
      <c r="C76" s="18" t="s">
        <v>31</v>
      </c>
      <c r="D76" s="18" t="s">
        <v>31</v>
      </c>
      <c r="E76" s="18" t="s">
        <v>31</v>
      </c>
      <c r="F76" s="12">
        <v>515</v>
      </c>
      <c r="G76" s="12">
        <v>476</v>
      </c>
      <c r="H76" s="11"/>
      <c r="I76" s="64"/>
      <c r="J76" s="36">
        <v>43010</v>
      </c>
      <c r="K76">
        <v>25.14</v>
      </c>
      <c r="L76">
        <v>25.5</v>
      </c>
      <c r="M76">
        <v>25</v>
      </c>
      <c r="N76">
        <v>25.08</v>
      </c>
      <c r="O76">
        <v>1459000</v>
      </c>
      <c r="P76" s="66"/>
      <c r="Q76" s="8"/>
      <c r="R76" s="8"/>
      <c r="S76" s="8"/>
      <c r="T76" s="8"/>
      <c r="U76" s="8"/>
      <c r="V76" s="8"/>
      <c r="X76" s="50" t="s">
        <v>1118</v>
      </c>
      <c r="Y76" s="40">
        <v>3323</v>
      </c>
      <c r="Z76" s="53"/>
    </row>
    <row r="77" spans="2:26">
      <c r="B77" s="10" t="s">
        <v>96</v>
      </c>
      <c r="C77" s="11">
        <v>1230</v>
      </c>
      <c r="D77" s="11">
        <v>1080</v>
      </c>
      <c r="E77" s="11">
        <v>1469</v>
      </c>
      <c r="F77" s="11">
        <v>1131</v>
      </c>
      <c r="G77" s="11">
        <v>1466</v>
      </c>
      <c r="H77" s="12"/>
      <c r="I77" s="64"/>
      <c r="J77" s="36">
        <v>42949</v>
      </c>
      <c r="K77">
        <v>25.1</v>
      </c>
      <c r="L77">
        <v>25.12</v>
      </c>
      <c r="M77">
        <v>25.02</v>
      </c>
      <c r="N77">
        <v>25.06</v>
      </c>
      <c r="O77">
        <v>1610000</v>
      </c>
      <c r="P77" s="66"/>
      <c r="Q77" s="8"/>
      <c r="R77" s="8"/>
      <c r="S77" s="8"/>
      <c r="T77" s="8"/>
      <c r="U77" s="8"/>
      <c r="V77" s="8"/>
      <c r="X77" s="48" t="s">
        <v>1119</v>
      </c>
      <c r="Y77" s="41">
        <v>7317</v>
      </c>
      <c r="Z77" s="58"/>
    </row>
    <row r="78" spans="2:26">
      <c r="B78" s="10" t="s">
        <v>97</v>
      </c>
      <c r="C78" s="12">
        <v>72</v>
      </c>
      <c r="D78" s="12">
        <v>77</v>
      </c>
      <c r="E78" s="12">
        <v>81</v>
      </c>
      <c r="F78" s="12">
        <v>424</v>
      </c>
      <c r="G78" s="12">
        <v>116</v>
      </c>
      <c r="H78" s="12"/>
      <c r="I78" s="64"/>
      <c r="J78" s="36">
        <v>42918</v>
      </c>
      <c r="K78">
        <v>24.86</v>
      </c>
      <c r="L78">
        <v>25.2</v>
      </c>
      <c r="M78">
        <v>24.86</v>
      </c>
      <c r="N78">
        <v>25.02</v>
      </c>
      <c r="O78">
        <v>1727100</v>
      </c>
      <c r="P78" s="66"/>
      <c r="Q78" s="8"/>
      <c r="R78" s="8"/>
      <c r="S78" s="8"/>
      <c r="T78" s="8"/>
      <c r="U78" s="8"/>
      <c r="V78" s="8"/>
      <c r="X78" s="50" t="s">
        <v>1120</v>
      </c>
      <c r="Y78" s="40">
        <v>14086</v>
      </c>
      <c r="Z78" s="53"/>
    </row>
    <row r="79" spans="2:26" ht="19.2">
      <c r="B79" s="10" t="s">
        <v>98</v>
      </c>
      <c r="C79" s="12">
        <v>51</v>
      </c>
      <c r="D79" s="12">
        <v>56</v>
      </c>
      <c r="E79" s="12">
        <v>81</v>
      </c>
      <c r="F79" s="12">
        <v>138</v>
      </c>
      <c r="G79" s="12">
        <v>95</v>
      </c>
      <c r="H79" s="12"/>
      <c r="I79" s="64"/>
      <c r="J79" s="36">
        <v>42888</v>
      </c>
      <c r="K79">
        <v>24.58</v>
      </c>
      <c r="L79">
        <v>25.16</v>
      </c>
      <c r="M79">
        <v>24.52</v>
      </c>
      <c r="N79">
        <v>25.16</v>
      </c>
      <c r="O79">
        <v>1389700</v>
      </c>
      <c r="P79" s="66"/>
      <c r="Q79" s="8"/>
      <c r="R79" s="8"/>
      <c r="S79" s="8"/>
      <c r="T79" s="8"/>
      <c r="U79" s="8"/>
      <c r="V79" s="8"/>
      <c r="X79" s="48" t="s">
        <v>1121</v>
      </c>
      <c r="Y79" s="41">
        <v>13148</v>
      </c>
      <c r="Z79" s="58"/>
    </row>
    <row r="80" spans="2:26" ht="19.2">
      <c r="B80" s="10" t="s">
        <v>99</v>
      </c>
      <c r="C80" s="12">
        <v>21</v>
      </c>
      <c r="D80" s="12">
        <v>22</v>
      </c>
      <c r="E80" s="18" t="s">
        <v>31</v>
      </c>
      <c r="F80" s="12">
        <v>286</v>
      </c>
      <c r="G80" s="12">
        <v>22</v>
      </c>
      <c r="H80" s="11"/>
      <c r="I80" s="64"/>
      <c r="J80" s="36">
        <v>42796</v>
      </c>
      <c r="K80">
        <v>24.34</v>
      </c>
      <c r="L80">
        <v>24.52</v>
      </c>
      <c r="M80">
        <v>24.32</v>
      </c>
      <c r="N80">
        <v>24.5</v>
      </c>
      <c r="O80">
        <v>1454000</v>
      </c>
      <c r="P80" s="66"/>
      <c r="Q80" s="8"/>
      <c r="R80" s="8"/>
      <c r="S80" s="8"/>
      <c r="T80" s="8"/>
      <c r="U80" s="8"/>
      <c r="V80" s="8"/>
      <c r="X80" s="50" t="s">
        <v>1122</v>
      </c>
      <c r="Y80" s="40">
        <v>7971</v>
      </c>
      <c r="Z80" s="53"/>
    </row>
    <row r="81" spans="2:26">
      <c r="B81" s="159" t="s">
        <v>100</v>
      </c>
      <c r="C81" s="160">
        <v>4815</v>
      </c>
      <c r="D81" s="160">
        <v>4173</v>
      </c>
      <c r="E81" s="160">
        <v>4510</v>
      </c>
      <c r="F81" s="160">
        <v>6792</v>
      </c>
      <c r="G81" s="160">
        <v>6368</v>
      </c>
      <c r="H81" s="11"/>
      <c r="I81" s="64"/>
      <c r="J81" s="36">
        <v>42768</v>
      </c>
      <c r="K81">
        <v>24.38</v>
      </c>
      <c r="L81">
        <v>24.38</v>
      </c>
      <c r="M81">
        <v>24.06</v>
      </c>
      <c r="N81">
        <v>24.34</v>
      </c>
      <c r="O81">
        <v>2143500</v>
      </c>
      <c r="P81" s="66"/>
      <c r="Q81" s="8"/>
      <c r="R81" s="8"/>
      <c r="S81" s="8"/>
      <c r="T81" s="8"/>
      <c r="U81" s="8"/>
      <c r="V81" s="8"/>
      <c r="X81" s="48" t="s">
        <v>1123</v>
      </c>
      <c r="Y81" s="41">
        <v>14799</v>
      </c>
      <c r="Z81" s="58" t="s">
        <v>1109</v>
      </c>
    </row>
    <row r="82" spans="2:26">
      <c r="B82" s="10" t="s">
        <v>101</v>
      </c>
      <c r="C82" s="11">
        <v>5280</v>
      </c>
      <c r="D82" s="11">
        <v>5854</v>
      </c>
      <c r="E82" s="11">
        <v>6519</v>
      </c>
      <c r="F82" s="11">
        <v>7436</v>
      </c>
      <c r="G82" s="11">
        <v>8745</v>
      </c>
      <c r="H82" s="11">
        <f>SUM(C83-C91)</f>
        <v>5280</v>
      </c>
      <c r="I82" s="64"/>
      <c r="J82" s="36" t="s">
        <v>284</v>
      </c>
      <c r="K82">
        <v>24.04</v>
      </c>
      <c r="L82">
        <v>24.26</v>
      </c>
      <c r="M82">
        <v>24.04</v>
      </c>
      <c r="N82">
        <v>24.1</v>
      </c>
      <c r="O82">
        <v>1498500</v>
      </c>
      <c r="P82" s="66"/>
      <c r="Q82" s="8"/>
      <c r="R82" s="8"/>
      <c r="S82" s="8"/>
      <c r="T82" s="8"/>
      <c r="U82" s="8"/>
      <c r="V82" s="8"/>
      <c r="X82" s="50" t="s">
        <v>1124</v>
      </c>
      <c r="Y82" s="40">
        <v>2704</v>
      </c>
      <c r="Z82" s="53"/>
    </row>
    <row r="83" spans="2:26" ht="19.2">
      <c r="B83" s="10" t="s">
        <v>102</v>
      </c>
      <c r="C83" s="11">
        <v>7309</v>
      </c>
      <c r="D83" s="11">
        <v>8124</v>
      </c>
      <c r="E83" s="11">
        <v>8968</v>
      </c>
      <c r="F83" s="11">
        <v>10399</v>
      </c>
      <c r="G83" s="11">
        <v>12114</v>
      </c>
      <c r="H83" s="12"/>
      <c r="I83" s="64"/>
      <c r="J83" s="36" t="s">
        <v>285</v>
      </c>
      <c r="K83">
        <v>24.38</v>
      </c>
      <c r="L83">
        <v>24.38</v>
      </c>
      <c r="M83">
        <v>23</v>
      </c>
      <c r="N83">
        <v>24.04</v>
      </c>
      <c r="O83">
        <v>182300</v>
      </c>
      <c r="P83" s="66"/>
      <c r="Q83" s="8"/>
      <c r="R83" s="8"/>
      <c r="S83" s="8"/>
      <c r="T83" s="8"/>
      <c r="U83" s="8"/>
      <c r="V83" s="8"/>
      <c r="X83" s="48" t="s">
        <v>1125</v>
      </c>
      <c r="Y83" s="41">
        <v>5893</v>
      </c>
      <c r="Z83" s="58"/>
    </row>
    <row r="84" spans="2:26" ht="19.2">
      <c r="B84" s="10" t="s">
        <v>103</v>
      </c>
      <c r="C84" s="12">
        <v>765</v>
      </c>
      <c r="D84" s="12">
        <v>859</v>
      </c>
      <c r="E84" s="12">
        <v>984</v>
      </c>
      <c r="F84" s="11">
        <v>1169</v>
      </c>
      <c r="G84" s="11">
        <v>1305</v>
      </c>
      <c r="H84" s="12"/>
      <c r="I84" s="64"/>
      <c r="J84" s="36" t="s">
        <v>286</v>
      </c>
      <c r="K84">
        <v>24.4</v>
      </c>
      <c r="L84">
        <v>24.5</v>
      </c>
      <c r="M84">
        <v>24.3</v>
      </c>
      <c r="N84">
        <v>24.34</v>
      </c>
      <c r="O84">
        <v>384800</v>
      </c>
      <c r="P84" s="66"/>
      <c r="Q84" s="8"/>
      <c r="R84" s="8"/>
      <c r="S84" s="8"/>
      <c r="T84" s="8"/>
      <c r="U84" s="8"/>
      <c r="V84" s="8"/>
      <c r="X84" s="50" t="s">
        <v>1126</v>
      </c>
      <c r="Y84" s="40">
        <v>9056</v>
      </c>
      <c r="Z84" s="53"/>
    </row>
    <row r="85" spans="2:26">
      <c r="B85" s="10" t="s">
        <v>104</v>
      </c>
      <c r="C85" s="12">
        <v>597</v>
      </c>
      <c r="D85" s="12">
        <v>698</v>
      </c>
      <c r="E85" s="12">
        <v>956</v>
      </c>
      <c r="F85" s="11">
        <v>1031</v>
      </c>
      <c r="G85" s="11">
        <v>1978</v>
      </c>
      <c r="H85" s="11"/>
      <c r="I85" s="64"/>
      <c r="J85" s="36" t="s">
        <v>287</v>
      </c>
      <c r="K85">
        <v>24.4</v>
      </c>
      <c r="L85">
        <v>24.4</v>
      </c>
      <c r="M85">
        <v>24.28</v>
      </c>
      <c r="N85">
        <v>24.32</v>
      </c>
      <c r="O85">
        <v>1091100</v>
      </c>
      <c r="P85" s="66"/>
      <c r="Q85" s="8"/>
      <c r="R85" s="8"/>
      <c r="S85" s="8"/>
      <c r="T85" s="8"/>
      <c r="U85" s="8"/>
      <c r="V85" s="8"/>
      <c r="X85" s="48" t="s">
        <v>1127</v>
      </c>
      <c r="Y85" s="41">
        <v>14660</v>
      </c>
      <c r="Z85" s="58"/>
    </row>
    <row r="86" spans="2:26">
      <c r="B86" s="10" t="s">
        <v>105</v>
      </c>
      <c r="C86" s="11">
        <v>2360</v>
      </c>
      <c r="D86" s="11">
        <v>2753</v>
      </c>
      <c r="E86" s="11">
        <v>3359</v>
      </c>
      <c r="F86" s="11">
        <v>3933</v>
      </c>
      <c r="G86" s="11">
        <v>4635</v>
      </c>
      <c r="H86" s="12"/>
      <c r="I86" s="64"/>
      <c r="J86" s="36" t="s">
        <v>288</v>
      </c>
      <c r="K86">
        <v>24.24</v>
      </c>
      <c r="L86">
        <v>24.3</v>
      </c>
      <c r="M86">
        <v>24.22</v>
      </c>
      <c r="N86">
        <v>24.26</v>
      </c>
      <c r="O86">
        <v>3167400</v>
      </c>
      <c r="P86" s="66"/>
      <c r="Q86" s="8"/>
      <c r="R86" s="8"/>
      <c r="S86" s="8"/>
      <c r="T86" s="8"/>
      <c r="U86" s="8"/>
      <c r="V86" s="8"/>
      <c r="X86" s="50" t="s">
        <v>1128</v>
      </c>
      <c r="Y86" s="40">
        <v>1949</v>
      </c>
      <c r="Z86" s="53"/>
    </row>
    <row r="87" spans="2:26">
      <c r="B87" s="10" t="s">
        <v>106</v>
      </c>
      <c r="C87" s="12">
        <v>739</v>
      </c>
      <c r="D87" s="12">
        <v>901</v>
      </c>
      <c r="E87" s="12">
        <v>454</v>
      </c>
      <c r="F87" s="12">
        <v>563</v>
      </c>
      <c r="G87" s="12">
        <v>205</v>
      </c>
      <c r="H87" s="12"/>
      <c r="I87" s="64"/>
      <c r="J87" s="36" t="s">
        <v>289</v>
      </c>
      <c r="K87">
        <v>24.28</v>
      </c>
      <c r="L87">
        <v>24.4</v>
      </c>
      <c r="M87">
        <v>24.2</v>
      </c>
      <c r="N87">
        <v>24.24</v>
      </c>
      <c r="O87">
        <v>1716400</v>
      </c>
      <c r="P87" s="66"/>
      <c r="Q87" s="8"/>
      <c r="R87" s="8"/>
      <c r="S87" s="8"/>
      <c r="T87" s="8"/>
      <c r="U87" s="8"/>
      <c r="V87" s="8"/>
      <c r="X87" s="48" t="s">
        <v>1129</v>
      </c>
      <c r="Y87" s="41">
        <v>3990</v>
      </c>
      <c r="Z87" s="58"/>
    </row>
    <row r="88" spans="2:26">
      <c r="B88" s="10" t="s">
        <v>107</v>
      </c>
      <c r="C88" s="12">
        <v>242</v>
      </c>
      <c r="D88" s="12">
        <v>243</v>
      </c>
      <c r="E88" s="12">
        <v>251</v>
      </c>
      <c r="F88" s="12">
        <v>253</v>
      </c>
      <c r="G88" s="12">
        <v>252</v>
      </c>
      <c r="H88" s="12"/>
      <c r="I88" s="64"/>
      <c r="J88" s="36" t="s">
        <v>290</v>
      </c>
      <c r="K88">
        <v>24.16</v>
      </c>
      <c r="L88">
        <v>24.24</v>
      </c>
      <c r="M88">
        <v>24.1</v>
      </c>
      <c r="N88">
        <v>24.24</v>
      </c>
      <c r="O88">
        <v>2145500</v>
      </c>
      <c r="P88" s="66"/>
      <c r="Q88" s="8"/>
      <c r="R88" s="8"/>
      <c r="S88" s="8"/>
      <c r="T88" s="8"/>
      <c r="U88" s="8"/>
      <c r="V88" s="8"/>
      <c r="X88" s="50" t="s">
        <v>1130</v>
      </c>
      <c r="Y88" s="40">
        <v>6200</v>
      </c>
      <c r="Z88" s="53"/>
    </row>
    <row r="89" spans="2:26">
      <c r="B89" s="10" t="s">
        <v>108</v>
      </c>
      <c r="C89" s="12">
        <v>302</v>
      </c>
      <c r="D89" s="12">
        <v>319</v>
      </c>
      <c r="E89" s="12">
        <v>346</v>
      </c>
      <c r="F89" s="12">
        <v>384</v>
      </c>
      <c r="G89" s="12">
        <v>397</v>
      </c>
      <c r="H89" s="11"/>
      <c r="I89" s="64"/>
      <c r="J89" s="36" t="s">
        <v>291</v>
      </c>
      <c r="K89">
        <v>24.24</v>
      </c>
      <c r="L89">
        <v>24.28</v>
      </c>
      <c r="M89">
        <v>24.06</v>
      </c>
      <c r="N89">
        <v>24.22</v>
      </c>
      <c r="O89">
        <v>230400</v>
      </c>
      <c r="P89" s="66"/>
      <c r="Q89" s="8"/>
      <c r="R89" s="8"/>
      <c r="S89" s="8"/>
      <c r="T89" s="8"/>
      <c r="U89" s="8"/>
      <c r="V89" s="8"/>
      <c r="X89" s="48" t="s">
        <v>1131</v>
      </c>
      <c r="Y89" s="41">
        <v>14065</v>
      </c>
      <c r="Z89" s="58"/>
    </row>
    <row r="90" spans="2:26">
      <c r="B90" s="10" t="s">
        <v>109</v>
      </c>
      <c r="C90" s="11">
        <v>2305</v>
      </c>
      <c r="D90" s="11">
        <v>2352</v>
      </c>
      <c r="E90" s="11">
        <v>2618</v>
      </c>
      <c r="F90" s="11">
        <v>3066</v>
      </c>
      <c r="G90" s="11">
        <v>3343</v>
      </c>
      <c r="H90" s="11"/>
      <c r="I90" s="64"/>
      <c r="J90" s="36" t="s">
        <v>292</v>
      </c>
      <c r="K90">
        <v>24.22</v>
      </c>
      <c r="L90">
        <v>24.22</v>
      </c>
      <c r="M90">
        <v>24.06</v>
      </c>
      <c r="N90">
        <v>24.12</v>
      </c>
      <c r="O90">
        <v>238800</v>
      </c>
      <c r="P90" s="66"/>
      <c r="Q90" s="8"/>
      <c r="R90" s="8"/>
      <c r="S90" s="8"/>
      <c r="T90" s="8"/>
      <c r="U90" s="8"/>
      <c r="V90" s="8"/>
      <c r="X90" s="50" t="s">
        <v>1132</v>
      </c>
      <c r="Y90" s="40">
        <v>3936</v>
      </c>
      <c r="Z90" s="53"/>
    </row>
    <row r="91" spans="2:26">
      <c r="B91" s="10" t="s">
        <v>110</v>
      </c>
      <c r="C91" s="11">
        <v>2029</v>
      </c>
      <c r="D91" s="11">
        <v>2271</v>
      </c>
      <c r="E91" s="11">
        <v>2448</v>
      </c>
      <c r="F91" s="11">
        <v>2963</v>
      </c>
      <c r="G91" s="11">
        <v>3369</v>
      </c>
      <c r="H91" s="12"/>
      <c r="I91" s="64"/>
      <c r="J91" s="36" t="s">
        <v>293</v>
      </c>
      <c r="K91">
        <v>24.2</v>
      </c>
      <c r="L91">
        <v>24.22</v>
      </c>
      <c r="M91">
        <v>24.1</v>
      </c>
      <c r="N91">
        <v>24.2</v>
      </c>
      <c r="O91">
        <v>2308200</v>
      </c>
      <c r="P91" s="66"/>
      <c r="Q91" s="8"/>
      <c r="R91" s="8"/>
      <c r="S91" s="8"/>
      <c r="T91" s="8"/>
      <c r="U91" s="8"/>
      <c r="V91" s="8"/>
      <c r="X91" s="48" t="s">
        <v>1133</v>
      </c>
      <c r="Y91" s="41">
        <v>2315</v>
      </c>
      <c r="Z91" s="58"/>
    </row>
    <row r="92" spans="2:26">
      <c r="B92" s="10" t="s">
        <v>103</v>
      </c>
      <c r="C92" s="12">
        <v>351</v>
      </c>
      <c r="D92" s="12">
        <v>391</v>
      </c>
      <c r="E92" s="12">
        <v>415</v>
      </c>
      <c r="F92" s="12">
        <v>492</v>
      </c>
      <c r="G92" s="12">
        <v>551</v>
      </c>
      <c r="H92" s="11"/>
      <c r="I92" s="64"/>
      <c r="J92" s="36" t="s">
        <v>294</v>
      </c>
      <c r="K92">
        <v>24.12</v>
      </c>
      <c r="L92">
        <v>24.2</v>
      </c>
      <c r="M92">
        <v>23.98</v>
      </c>
      <c r="N92">
        <v>24.1</v>
      </c>
      <c r="O92">
        <v>2022600</v>
      </c>
      <c r="P92" s="66"/>
      <c r="Q92" s="8"/>
      <c r="R92" s="8"/>
      <c r="S92" s="8"/>
      <c r="T92" s="8"/>
      <c r="U92" s="8"/>
      <c r="V92" s="8"/>
      <c r="X92" s="50" t="s">
        <v>1134</v>
      </c>
      <c r="Y92" s="42">
        <v>3</v>
      </c>
      <c r="Z92" s="53"/>
    </row>
    <row r="93" spans="2:26">
      <c r="B93" s="10" t="s">
        <v>105</v>
      </c>
      <c r="C93" s="11">
        <v>1086</v>
      </c>
      <c r="D93" s="11">
        <v>1229</v>
      </c>
      <c r="E93" s="11">
        <v>1305</v>
      </c>
      <c r="F93" s="11">
        <v>1588</v>
      </c>
      <c r="G93" s="11">
        <v>1794</v>
      </c>
      <c r="H93" s="12"/>
      <c r="I93" s="64"/>
      <c r="J93" s="36" t="s">
        <v>295</v>
      </c>
      <c r="K93">
        <v>24.22</v>
      </c>
      <c r="L93">
        <v>24.22</v>
      </c>
      <c r="M93">
        <v>24.02</v>
      </c>
      <c r="N93">
        <v>24.2</v>
      </c>
      <c r="O93">
        <v>1366400</v>
      </c>
      <c r="P93" s="66"/>
      <c r="Q93" s="8"/>
      <c r="R93" s="8"/>
      <c r="S93" s="8"/>
      <c r="T93" s="8"/>
      <c r="U93" s="8"/>
      <c r="V93" s="8"/>
      <c r="X93" s="52" t="s">
        <v>1093</v>
      </c>
      <c r="Y93" s="43">
        <v>137486</v>
      </c>
      <c r="Z93" s="59"/>
    </row>
    <row r="94" spans="2:26">
      <c r="B94" s="10" t="s">
        <v>108</v>
      </c>
      <c r="C94" s="12">
        <v>227</v>
      </c>
      <c r="D94" s="12">
        <v>240</v>
      </c>
      <c r="E94" s="12">
        <v>259</v>
      </c>
      <c r="F94" s="12">
        <v>300</v>
      </c>
      <c r="G94" s="12">
        <v>324</v>
      </c>
      <c r="H94" s="12"/>
      <c r="I94" s="64"/>
      <c r="J94" s="36">
        <v>43070</v>
      </c>
      <c r="K94">
        <v>24.18</v>
      </c>
      <c r="L94">
        <v>24.26</v>
      </c>
      <c r="M94">
        <v>24.08</v>
      </c>
      <c r="N94">
        <v>24.2</v>
      </c>
      <c r="O94">
        <v>1348600</v>
      </c>
      <c r="P94" s="66"/>
      <c r="Q94" s="8"/>
      <c r="R94" s="8"/>
      <c r="S94" s="8"/>
      <c r="T94" s="8"/>
      <c r="U94" s="8"/>
      <c r="V94" s="8"/>
      <c r="X94" s="54"/>
      <c r="Y94" s="55"/>
      <c r="Z94" s="56"/>
    </row>
    <row r="95" spans="2:26">
      <c r="B95" s="10" t="s">
        <v>109</v>
      </c>
      <c r="C95" s="12">
        <v>315</v>
      </c>
      <c r="D95" s="12">
        <v>356</v>
      </c>
      <c r="E95" s="12">
        <v>413</v>
      </c>
      <c r="F95" s="12">
        <v>522</v>
      </c>
      <c r="G95" s="12">
        <v>629</v>
      </c>
      <c r="H95" s="12"/>
      <c r="I95" s="64"/>
      <c r="J95" s="36">
        <v>43040</v>
      </c>
      <c r="K95">
        <v>24.22</v>
      </c>
      <c r="L95">
        <v>24.26</v>
      </c>
      <c r="M95">
        <v>24</v>
      </c>
      <c r="N95">
        <v>24.12</v>
      </c>
      <c r="O95">
        <v>425500</v>
      </c>
      <c r="P95" s="66"/>
      <c r="Q95" s="8"/>
      <c r="R95" s="8"/>
      <c r="S95" s="8"/>
      <c r="T95" s="8"/>
      <c r="U95" s="8"/>
      <c r="V95" s="8"/>
      <c r="X95" s="57" t="s">
        <v>1135</v>
      </c>
      <c r="Y95" s="55"/>
      <c r="Z95" s="56"/>
    </row>
    <row r="96" spans="2:26">
      <c r="B96" s="10" t="s">
        <v>111</v>
      </c>
      <c r="C96" s="12">
        <v>680</v>
      </c>
      <c r="D96" s="11">
        <v>1002</v>
      </c>
      <c r="E96" s="11">
        <v>1043</v>
      </c>
      <c r="F96" s="11">
        <v>1907</v>
      </c>
      <c r="G96" s="11">
        <v>1780</v>
      </c>
      <c r="H96" s="12">
        <f>SUM(C97:C98)</f>
        <v>680</v>
      </c>
      <c r="I96" s="64"/>
      <c r="J96" s="36">
        <v>43009</v>
      </c>
      <c r="K96">
        <v>24.2</v>
      </c>
      <c r="L96">
        <v>24.3</v>
      </c>
      <c r="M96">
        <v>24.06</v>
      </c>
      <c r="N96">
        <v>24.1</v>
      </c>
      <c r="O96">
        <v>480100</v>
      </c>
      <c r="P96" s="66"/>
      <c r="Q96" s="8"/>
      <c r="R96" s="8"/>
      <c r="S96" s="8"/>
      <c r="T96" s="8"/>
      <c r="U96" s="8"/>
      <c r="V96" s="8"/>
      <c r="X96" s="48" t="s">
        <v>1136</v>
      </c>
      <c r="Y96" s="41">
        <v>13007</v>
      </c>
      <c r="Z96" s="58"/>
    </row>
    <row r="97" spans="2:26">
      <c r="B97" s="10" t="s">
        <v>112</v>
      </c>
      <c r="C97" s="12">
        <v>94</v>
      </c>
      <c r="D97" s="12">
        <v>112</v>
      </c>
      <c r="E97" s="12">
        <v>159</v>
      </c>
      <c r="F97" s="12">
        <v>126</v>
      </c>
      <c r="G97" s="12">
        <v>172</v>
      </c>
      <c r="H97" s="12"/>
      <c r="I97" s="64"/>
      <c r="J97" s="36">
        <v>42979</v>
      </c>
      <c r="K97">
        <v>24.12</v>
      </c>
      <c r="L97">
        <v>24.2</v>
      </c>
      <c r="M97">
        <v>24.1</v>
      </c>
      <c r="N97">
        <v>24.1</v>
      </c>
      <c r="O97">
        <v>360200</v>
      </c>
      <c r="P97" s="66"/>
      <c r="Q97" s="8"/>
      <c r="R97" s="8"/>
      <c r="S97" s="8"/>
      <c r="T97" s="8"/>
      <c r="U97" s="8"/>
      <c r="V97" s="8"/>
      <c r="X97" s="50" t="s">
        <v>1137</v>
      </c>
      <c r="Y97" s="40">
        <v>8011</v>
      </c>
      <c r="Z97" s="53"/>
    </row>
    <row r="98" spans="2:26">
      <c r="B98" s="10" t="s">
        <v>113</v>
      </c>
      <c r="C98" s="12">
        <v>586</v>
      </c>
      <c r="D98" s="12">
        <v>889</v>
      </c>
      <c r="E98" s="12">
        <v>884</v>
      </c>
      <c r="F98" s="11">
        <v>1782</v>
      </c>
      <c r="G98" s="11">
        <v>1608</v>
      </c>
      <c r="H98" s="12"/>
      <c r="I98" s="64"/>
      <c r="J98" s="36">
        <v>42887</v>
      </c>
      <c r="K98">
        <v>24.1</v>
      </c>
      <c r="L98">
        <v>24.16</v>
      </c>
      <c r="M98">
        <v>24</v>
      </c>
      <c r="N98">
        <v>24.12</v>
      </c>
      <c r="O98">
        <v>1237800</v>
      </c>
      <c r="P98" s="66"/>
      <c r="Q98" s="8"/>
      <c r="R98" s="8"/>
      <c r="S98" s="8"/>
      <c r="T98" s="8"/>
      <c r="U98" s="8"/>
      <c r="V98" s="8"/>
      <c r="X98" s="52" t="s">
        <v>1093</v>
      </c>
      <c r="Y98" s="43">
        <v>21018</v>
      </c>
      <c r="Z98" s="59"/>
    </row>
    <row r="99" spans="2:26">
      <c r="B99" s="10" t="s">
        <v>114</v>
      </c>
      <c r="C99" s="12">
        <v>83</v>
      </c>
      <c r="D99" s="12">
        <v>106</v>
      </c>
      <c r="E99" s="12">
        <v>134</v>
      </c>
      <c r="F99" s="12">
        <v>345</v>
      </c>
      <c r="G99" s="12">
        <v>345</v>
      </c>
      <c r="H99" s="12">
        <f>C99</f>
        <v>83</v>
      </c>
      <c r="I99" s="64"/>
      <c r="J99" s="36">
        <v>42856</v>
      </c>
      <c r="K99">
        <v>24.14</v>
      </c>
      <c r="L99">
        <v>24.2</v>
      </c>
      <c r="M99">
        <v>23.92</v>
      </c>
      <c r="N99">
        <v>24.02</v>
      </c>
      <c r="O99">
        <v>417000</v>
      </c>
      <c r="P99" s="66"/>
      <c r="Q99" s="8"/>
      <c r="R99" s="8"/>
      <c r="S99" s="8"/>
      <c r="T99" s="8"/>
      <c r="U99" s="8"/>
      <c r="V99" s="8"/>
      <c r="X99" s="60"/>
      <c r="Y99" s="61"/>
      <c r="Z99" s="62"/>
    </row>
    <row r="100" spans="2:26">
      <c r="B100" s="10" t="s">
        <v>115</v>
      </c>
      <c r="C100" s="12">
        <v>306</v>
      </c>
      <c r="D100" s="12">
        <v>317</v>
      </c>
      <c r="E100" s="12">
        <v>302</v>
      </c>
      <c r="F100" s="12">
        <v>345</v>
      </c>
      <c r="G100" s="12">
        <v>337</v>
      </c>
      <c r="H100" s="12">
        <f>SUM(C101:C102)</f>
        <v>307</v>
      </c>
      <c r="I100" s="64"/>
      <c r="J100" s="36">
        <v>42826</v>
      </c>
      <c r="K100">
        <v>24.16</v>
      </c>
      <c r="L100">
        <v>24.16</v>
      </c>
      <c r="M100">
        <v>23.88</v>
      </c>
      <c r="N100">
        <v>24.02</v>
      </c>
      <c r="O100">
        <v>189100</v>
      </c>
      <c r="P100" s="66"/>
      <c r="Q100" s="8"/>
      <c r="R100" s="8"/>
      <c r="S100" s="8"/>
      <c r="T100" s="8"/>
      <c r="U100" s="8"/>
      <c r="V100" s="8"/>
    </row>
    <row r="101" spans="2:26">
      <c r="B101" s="10" t="s">
        <v>116</v>
      </c>
      <c r="C101" s="12">
        <v>286</v>
      </c>
      <c r="D101" s="12">
        <v>297</v>
      </c>
      <c r="E101" s="12">
        <v>287</v>
      </c>
      <c r="F101" s="12">
        <v>330</v>
      </c>
      <c r="G101" s="12">
        <v>322</v>
      </c>
      <c r="H101" s="12"/>
      <c r="I101" s="64"/>
      <c r="J101" s="36">
        <v>42795</v>
      </c>
      <c r="K101">
        <v>23.98</v>
      </c>
      <c r="L101">
        <v>24</v>
      </c>
      <c r="M101">
        <v>23.84</v>
      </c>
      <c r="N101">
        <v>24</v>
      </c>
      <c r="O101">
        <v>291500</v>
      </c>
      <c r="P101" s="66"/>
      <c r="Q101" s="8"/>
      <c r="R101" s="8"/>
      <c r="S101" s="8"/>
      <c r="T101" s="8"/>
      <c r="U101" s="8"/>
      <c r="V101" s="8"/>
      <c r="X101" t="s">
        <v>1138</v>
      </c>
      <c r="Y101" s="39">
        <f>SUM(Y49,Y68,Y92,Y98)</f>
        <v>130231</v>
      </c>
    </row>
    <row r="102" spans="2:26">
      <c r="B102" s="10" t="s">
        <v>117</v>
      </c>
      <c r="C102" s="12">
        <v>21</v>
      </c>
      <c r="D102" s="12">
        <v>20</v>
      </c>
      <c r="E102" s="12">
        <v>15</v>
      </c>
      <c r="F102" s="12">
        <v>15</v>
      </c>
      <c r="G102" s="12">
        <v>15</v>
      </c>
      <c r="H102" s="12"/>
      <c r="I102" s="64"/>
      <c r="J102" s="36" t="s">
        <v>296</v>
      </c>
      <c r="K102">
        <v>24.1</v>
      </c>
      <c r="L102">
        <v>24.22</v>
      </c>
      <c r="M102">
        <v>23.76</v>
      </c>
      <c r="N102">
        <v>24</v>
      </c>
      <c r="O102">
        <v>923800</v>
      </c>
      <c r="P102" s="66"/>
      <c r="Q102" s="8"/>
      <c r="R102" s="8"/>
      <c r="S102" s="8"/>
      <c r="T102" s="8"/>
      <c r="U102" s="8"/>
      <c r="V102" s="8"/>
    </row>
    <row r="103" spans="2:26">
      <c r="B103" s="10" t="s">
        <v>118</v>
      </c>
      <c r="C103" s="12">
        <v>164</v>
      </c>
      <c r="D103" s="12">
        <v>193</v>
      </c>
      <c r="E103" s="12">
        <v>251</v>
      </c>
      <c r="F103" s="12">
        <v>286</v>
      </c>
      <c r="G103" s="12">
        <v>307</v>
      </c>
      <c r="H103" s="12">
        <f>C103</f>
        <v>164</v>
      </c>
      <c r="I103" s="64"/>
      <c r="J103" s="36" t="s">
        <v>297</v>
      </c>
      <c r="K103">
        <v>23.72</v>
      </c>
      <c r="L103">
        <v>24.2</v>
      </c>
      <c r="M103">
        <v>23.6</v>
      </c>
      <c r="N103">
        <v>24.2</v>
      </c>
      <c r="O103">
        <v>998600</v>
      </c>
      <c r="P103" s="66"/>
      <c r="Q103" s="8"/>
      <c r="R103" s="8"/>
      <c r="S103" s="8"/>
      <c r="T103" s="8"/>
      <c r="U103" s="8"/>
      <c r="V103" s="8"/>
    </row>
    <row r="104" spans="2:26">
      <c r="B104" s="10" t="s">
        <v>119</v>
      </c>
      <c r="C104" s="12">
        <v>164</v>
      </c>
      <c r="D104" s="12">
        <v>193</v>
      </c>
      <c r="E104" s="12">
        <v>251</v>
      </c>
      <c r="F104" s="12">
        <v>286</v>
      </c>
      <c r="G104" s="12">
        <v>307</v>
      </c>
      <c r="H104" s="11"/>
      <c r="I104" s="64"/>
      <c r="J104" s="36" t="s">
        <v>298</v>
      </c>
      <c r="K104">
        <v>23.68</v>
      </c>
      <c r="L104">
        <v>23.8</v>
      </c>
      <c r="M104">
        <v>23.62</v>
      </c>
      <c r="N104">
        <v>23.68</v>
      </c>
      <c r="O104">
        <v>1793600</v>
      </c>
      <c r="P104" s="66"/>
      <c r="Q104" s="8"/>
      <c r="R104" s="8"/>
      <c r="S104" s="8"/>
      <c r="T104" s="8"/>
      <c r="U104" s="8"/>
      <c r="V104" s="8"/>
    </row>
    <row r="105" spans="2:26">
      <c r="B105" s="10" t="s">
        <v>120</v>
      </c>
      <c r="C105" s="11">
        <v>11383</v>
      </c>
      <c r="D105" s="11">
        <v>11748</v>
      </c>
      <c r="E105" s="11">
        <v>12941</v>
      </c>
      <c r="F105" s="11">
        <v>17318</v>
      </c>
      <c r="G105" s="11">
        <v>18337</v>
      </c>
      <c r="H105" s="161">
        <f>SUM(C81,C82,C103,C100,C99,C96)</f>
        <v>11328</v>
      </c>
      <c r="I105" s="64"/>
      <c r="J105" s="36" t="s">
        <v>299</v>
      </c>
      <c r="K105">
        <v>23.68</v>
      </c>
      <c r="L105">
        <v>23.7</v>
      </c>
      <c r="M105">
        <v>23.5</v>
      </c>
      <c r="N105">
        <v>23.62</v>
      </c>
      <c r="O105">
        <v>748200</v>
      </c>
      <c r="P105" s="66"/>
      <c r="Q105" s="8"/>
      <c r="R105" s="8"/>
      <c r="S105" s="8"/>
      <c r="T105" s="8"/>
      <c r="U105" s="8"/>
      <c r="V105" s="8"/>
    </row>
    <row r="106" spans="2:26">
      <c r="B106" s="10" t="s">
        <v>121</v>
      </c>
      <c r="C106" s="18" t="s">
        <v>31</v>
      </c>
      <c r="D106" s="16">
        <v>3.2000000000000001E-2</v>
      </c>
      <c r="E106" s="16">
        <v>0.10150000000000001</v>
      </c>
      <c r="F106" s="16">
        <v>0.33829999999999999</v>
      </c>
      <c r="G106" s="16">
        <v>5.8799999999999998E-2</v>
      </c>
      <c r="H106" s="18"/>
      <c r="I106" s="64"/>
      <c r="J106" s="36" t="s">
        <v>300</v>
      </c>
      <c r="K106">
        <v>23.68</v>
      </c>
      <c r="L106">
        <v>23.74</v>
      </c>
      <c r="M106">
        <v>23.52</v>
      </c>
      <c r="N106">
        <v>23.54</v>
      </c>
      <c r="O106">
        <v>1471900</v>
      </c>
      <c r="P106" s="66"/>
      <c r="Q106" s="8"/>
      <c r="R106" s="8"/>
      <c r="S106" s="8"/>
      <c r="T106" s="8"/>
      <c r="U106" s="8"/>
      <c r="V106" s="8"/>
    </row>
    <row r="107" spans="2:26">
      <c r="B107" s="10" t="s">
        <v>122</v>
      </c>
      <c r="C107" s="18" t="s">
        <v>31</v>
      </c>
      <c r="D107" s="18" t="s">
        <v>31</v>
      </c>
      <c r="E107" s="18" t="s">
        <v>31</v>
      </c>
      <c r="F107" s="18" t="s">
        <v>31</v>
      </c>
      <c r="G107" s="29">
        <v>0.93</v>
      </c>
      <c r="H107" s="18"/>
      <c r="I107" s="64"/>
      <c r="J107" s="36" t="s">
        <v>301</v>
      </c>
      <c r="K107">
        <v>23.76</v>
      </c>
      <c r="L107">
        <v>23.8</v>
      </c>
      <c r="M107">
        <v>23.68</v>
      </c>
      <c r="N107">
        <v>23.74</v>
      </c>
      <c r="O107">
        <v>689000</v>
      </c>
      <c r="P107" s="66"/>
      <c r="Q107" s="8"/>
      <c r="R107" s="8"/>
      <c r="S107" s="8"/>
      <c r="T107" s="8"/>
      <c r="U107" s="8"/>
      <c r="V107" s="8"/>
    </row>
    <row r="108" spans="2:26">
      <c r="B108" s="10" t="s">
        <v>123</v>
      </c>
      <c r="C108" s="18" t="s">
        <v>31</v>
      </c>
      <c r="D108" s="18" t="s">
        <v>31</v>
      </c>
      <c r="E108" s="18" t="s">
        <v>31</v>
      </c>
      <c r="F108" s="18" t="s">
        <v>31</v>
      </c>
      <c r="G108" s="16">
        <v>8.9300000000000004E-2</v>
      </c>
      <c r="H108" s="20"/>
      <c r="I108" s="65"/>
      <c r="J108" s="36" t="s">
        <v>302</v>
      </c>
      <c r="K108">
        <v>23.88</v>
      </c>
      <c r="L108">
        <v>23.98</v>
      </c>
      <c r="M108">
        <v>23.66</v>
      </c>
      <c r="N108">
        <v>23.66</v>
      </c>
      <c r="O108">
        <v>1166200</v>
      </c>
      <c r="P108" s="66"/>
      <c r="Q108" s="8"/>
      <c r="R108" s="8"/>
      <c r="S108" s="8"/>
      <c r="T108" s="8"/>
      <c r="U108" s="8"/>
      <c r="V108" s="8"/>
    </row>
    <row r="109" spans="2:26" ht="69">
      <c r="B109" s="20"/>
      <c r="C109" s="20"/>
      <c r="D109" s="20"/>
      <c r="E109" s="20"/>
      <c r="F109" s="20"/>
      <c r="G109" s="20"/>
      <c r="H109" s="7"/>
      <c r="I109" s="63" t="s">
        <v>28</v>
      </c>
      <c r="J109" s="36" t="s">
        <v>303</v>
      </c>
      <c r="K109">
        <v>23.7</v>
      </c>
      <c r="L109">
        <v>23.86</v>
      </c>
      <c r="M109">
        <v>23.7</v>
      </c>
      <c r="N109">
        <v>23.8</v>
      </c>
      <c r="O109">
        <v>1473500</v>
      </c>
      <c r="P109" s="66"/>
      <c r="Q109" s="8"/>
      <c r="R109" s="8"/>
      <c r="S109" s="8"/>
      <c r="T109" s="8"/>
      <c r="U109" s="8"/>
      <c r="V109" s="8"/>
    </row>
    <row r="110" spans="2:26">
      <c r="B110" s="6" t="s">
        <v>124</v>
      </c>
      <c r="C110" s="7">
        <v>2012</v>
      </c>
      <c r="D110" s="7">
        <v>2013</v>
      </c>
      <c r="E110" s="7">
        <v>2014</v>
      </c>
      <c r="F110" s="7">
        <v>2015</v>
      </c>
      <c r="G110" s="7">
        <v>2016</v>
      </c>
      <c r="H110" s="12"/>
      <c r="I110" s="64"/>
      <c r="J110" s="36" t="s">
        <v>304</v>
      </c>
      <c r="K110">
        <v>23.8</v>
      </c>
      <c r="L110">
        <v>23.86</v>
      </c>
      <c r="M110">
        <v>23.72</v>
      </c>
      <c r="N110">
        <v>23.72</v>
      </c>
      <c r="O110">
        <v>963100</v>
      </c>
      <c r="P110" s="66"/>
      <c r="Q110" s="8"/>
      <c r="R110" s="8"/>
      <c r="S110" s="8"/>
      <c r="T110" s="8"/>
      <c r="U110" s="8"/>
      <c r="V110" s="8"/>
    </row>
    <row r="111" spans="2:26">
      <c r="B111" s="10" t="s">
        <v>125</v>
      </c>
      <c r="C111" s="12">
        <v>696</v>
      </c>
      <c r="D111" s="12">
        <v>777</v>
      </c>
      <c r="E111" s="11">
        <v>1094</v>
      </c>
      <c r="F111" s="11">
        <v>1913</v>
      </c>
      <c r="G111" s="11">
        <v>1572</v>
      </c>
      <c r="H111" s="12"/>
      <c r="I111" s="64"/>
      <c r="J111" s="36" t="s">
        <v>305</v>
      </c>
      <c r="K111">
        <v>24</v>
      </c>
      <c r="L111">
        <v>24.08</v>
      </c>
      <c r="M111">
        <v>23.8</v>
      </c>
      <c r="N111">
        <v>23.86</v>
      </c>
      <c r="O111">
        <v>1347800</v>
      </c>
      <c r="P111" s="66"/>
      <c r="Q111" s="8"/>
      <c r="R111" s="8"/>
      <c r="S111" s="8"/>
      <c r="T111" s="8"/>
      <c r="U111" s="8"/>
      <c r="V111" s="8"/>
    </row>
    <row r="112" spans="2:26">
      <c r="B112" s="10" t="s">
        <v>126</v>
      </c>
      <c r="C112" s="12">
        <v>586</v>
      </c>
      <c r="D112" s="12">
        <v>453</v>
      </c>
      <c r="E112" s="11">
        <v>1054</v>
      </c>
      <c r="F112" s="11">
        <v>1912</v>
      </c>
      <c r="G112" s="11">
        <v>1564</v>
      </c>
      <c r="H112" s="12"/>
      <c r="I112" s="64"/>
      <c r="J112" s="36" t="s">
        <v>306</v>
      </c>
      <c r="K112">
        <v>23.66</v>
      </c>
      <c r="L112">
        <v>24.08</v>
      </c>
      <c r="M112">
        <v>23.66</v>
      </c>
      <c r="N112">
        <v>24.08</v>
      </c>
      <c r="O112">
        <v>1272900</v>
      </c>
      <c r="P112" s="66"/>
      <c r="Q112" s="8"/>
      <c r="R112" s="8"/>
      <c r="S112" s="8"/>
      <c r="T112" s="8"/>
      <c r="U112" s="8"/>
      <c r="V112" s="8"/>
    </row>
    <row r="113" spans="2:22">
      <c r="B113" s="10" t="s">
        <v>127</v>
      </c>
      <c r="C113" s="12">
        <v>110</v>
      </c>
      <c r="D113" s="12">
        <v>324</v>
      </c>
      <c r="E113" s="12">
        <v>40</v>
      </c>
      <c r="F113" s="12">
        <v>1</v>
      </c>
      <c r="G113" s="12">
        <v>8</v>
      </c>
      <c r="H113" s="12"/>
      <c r="I113" s="64"/>
      <c r="J113" s="36" t="s">
        <v>307</v>
      </c>
      <c r="K113">
        <v>23.96</v>
      </c>
      <c r="L113">
        <v>23.98</v>
      </c>
      <c r="M113">
        <v>23.86</v>
      </c>
      <c r="N113">
        <v>23.88</v>
      </c>
      <c r="O113">
        <v>1536800</v>
      </c>
      <c r="P113" s="66"/>
      <c r="Q113" s="8"/>
      <c r="R113" s="8"/>
      <c r="S113" s="8"/>
      <c r="T113" s="8"/>
      <c r="U113" s="8"/>
      <c r="V113" s="8"/>
    </row>
    <row r="114" spans="2:22">
      <c r="B114" s="10" t="s">
        <v>128</v>
      </c>
      <c r="C114" s="12">
        <v>350</v>
      </c>
      <c r="D114" s="12">
        <v>363</v>
      </c>
      <c r="E114" s="12">
        <v>393</v>
      </c>
      <c r="F114" s="12">
        <v>714</v>
      </c>
      <c r="G114" s="12">
        <v>644</v>
      </c>
      <c r="H114" s="18"/>
      <c r="I114" s="64"/>
      <c r="J114" s="36" t="s">
        <v>308</v>
      </c>
      <c r="K114">
        <v>23.74</v>
      </c>
      <c r="L114">
        <v>24</v>
      </c>
      <c r="M114">
        <v>23.74</v>
      </c>
      <c r="N114">
        <v>23.88</v>
      </c>
      <c r="O114">
        <v>1124200</v>
      </c>
      <c r="P114" s="66"/>
      <c r="Q114" s="8"/>
      <c r="R114" s="8"/>
      <c r="S114" s="8"/>
      <c r="T114" s="8"/>
      <c r="U114" s="8"/>
      <c r="V114" s="8"/>
    </row>
    <row r="115" spans="2:22">
      <c r="B115" s="10" t="s">
        <v>129</v>
      </c>
      <c r="C115" s="18" t="s">
        <v>31</v>
      </c>
      <c r="D115" s="16">
        <v>3.5200000000000002E-2</v>
      </c>
      <c r="E115" s="16">
        <v>8.4500000000000006E-2</v>
      </c>
      <c r="F115" s="16">
        <v>0.81420000000000003</v>
      </c>
      <c r="G115" s="17">
        <v>-9.7699999999999995E-2</v>
      </c>
      <c r="H115" s="12"/>
      <c r="I115" s="64"/>
      <c r="J115" s="36">
        <v>42625</v>
      </c>
      <c r="K115">
        <v>24.02</v>
      </c>
      <c r="L115">
        <v>24.02</v>
      </c>
      <c r="M115">
        <v>23.84</v>
      </c>
      <c r="N115">
        <v>23.88</v>
      </c>
      <c r="O115">
        <v>511400</v>
      </c>
      <c r="P115" s="66"/>
      <c r="Q115" s="8"/>
      <c r="R115" s="8"/>
      <c r="S115" s="8"/>
      <c r="T115" s="8"/>
      <c r="U115" s="8"/>
      <c r="V115" s="8"/>
    </row>
    <row r="116" spans="2:22">
      <c r="B116" s="10" t="s">
        <v>130</v>
      </c>
      <c r="C116" s="12">
        <v>35</v>
      </c>
      <c r="D116" s="12">
        <v>29</v>
      </c>
      <c r="E116" s="12">
        <v>63</v>
      </c>
      <c r="F116" s="12">
        <v>73</v>
      </c>
      <c r="G116" s="12">
        <v>79</v>
      </c>
      <c r="H116" s="12"/>
      <c r="I116" s="64"/>
      <c r="J116" s="36">
        <v>42594</v>
      </c>
      <c r="K116">
        <v>23.86</v>
      </c>
      <c r="L116">
        <v>24.06</v>
      </c>
      <c r="M116">
        <v>23.84</v>
      </c>
      <c r="N116">
        <v>24.06</v>
      </c>
      <c r="O116">
        <v>571800</v>
      </c>
      <c r="P116" s="66"/>
      <c r="Q116" s="8"/>
      <c r="R116" s="8"/>
      <c r="S116" s="8"/>
      <c r="T116" s="8"/>
      <c r="U116" s="8"/>
      <c r="V116" s="8"/>
    </row>
    <row r="117" spans="2:22">
      <c r="B117" s="10" t="s">
        <v>131</v>
      </c>
      <c r="C117" s="12">
        <v>499</v>
      </c>
      <c r="D117" s="12">
        <v>486</v>
      </c>
      <c r="E117" s="12">
        <v>698</v>
      </c>
      <c r="F117" s="11">
        <v>1023</v>
      </c>
      <c r="G117" s="12">
        <v>916</v>
      </c>
      <c r="H117" s="18"/>
      <c r="I117" s="64"/>
      <c r="J117" s="36">
        <v>42563</v>
      </c>
      <c r="K117">
        <v>23.92</v>
      </c>
      <c r="L117">
        <v>23.94</v>
      </c>
      <c r="M117">
        <v>23.8</v>
      </c>
      <c r="N117">
        <v>23.84</v>
      </c>
      <c r="O117">
        <v>3496800</v>
      </c>
      <c r="P117" s="66"/>
      <c r="Q117" s="8"/>
      <c r="R117" s="8"/>
      <c r="S117" s="8"/>
      <c r="T117" s="8"/>
      <c r="U117" s="8"/>
      <c r="V117" s="8"/>
    </row>
    <row r="118" spans="2:22">
      <c r="B118" s="10" t="s">
        <v>132</v>
      </c>
      <c r="C118" s="18" t="s">
        <v>31</v>
      </c>
      <c r="D118" s="12">
        <v>5</v>
      </c>
      <c r="E118" s="18" t="s">
        <v>31</v>
      </c>
      <c r="F118" s="18" t="s">
        <v>31</v>
      </c>
      <c r="G118" s="18" t="s">
        <v>31</v>
      </c>
      <c r="H118" s="12"/>
      <c r="I118" s="64"/>
      <c r="J118" s="36">
        <v>42533</v>
      </c>
      <c r="K118">
        <v>23.96</v>
      </c>
      <c r="L118">
        <v>23.96</v>
      </c>
      <c r="M118">
        <v>23.7</v>
      </c>
      <c r="N118">
        <v>23.8</v>
      </c>
      <c r="O118">
        <v>1705800</v>
      </c>
      <c r="P118" s="66"/>
      <c r="Q118" s="8"/>
      <c r="R118" s="8"/>
      <c r="S118" s="8"/>
      <c r="T118" s="8"/>
      <c r="U118" s="8"/>
      <c r="V118" s="8"/>
    </row>
    <row r="119" spans="2:22">
      <c r="B119" s="10" t="s">
        <v>133</v>
      </c>
      <c r="C119" s="12">
        <v>499</v>
      </c>
      <c r="D119" s="12">
        <v>481</v>
      </c>
      <c r="E119" s="12">
        <v>698</v>
      </c>
      <c r="F119" s="11">
        <v>1023</v>
      </c>
      <c r="G119" s="12">
        <v>916</v>
      </c>
      <c r="H119" s="11"/>
      <c r="I119" s="64"/>
      <c r="J119" s="36">
        <v>42502</v>
      </c>
      <c r="K119">
        <v>23.7</v>
      </c>
      <c r="L119">
        <v>23.86</v>
      </c>
      <c r="M119">
        <v>23.62</v>
      </c>
      <c r="N119">
        <v>23.7</v>
      </c>
      <c r="O119">
        <v>889700</v>
      </c>
      <c r="P119" s="66"/>
      <c r="Q119" s="8"/>
      <c r="R119" s="8"/>
      <c r="S119" s="8"/>
      <c r="T119" s="8"/>
      <c r="U119" s="8"/>
      <c r="V119" s="8"/>
    </row>
    <row r="120" spans="2:22">
      <c r="B120" s="10" t="s">
        <v>134</v>
      </c>
      <c r="C120" s="11">
        <v>1580</v>
      </c>
      <c r="D120" s="11">
        <v>1655</v>
      </c>
      <c r="E120" s="11">
        <v>2249</v>
      </c>
      <c r="F120" s="11">
        <v>3723</v>
      </c>
      <c r="G120" s="11">
        <v>3211</v>
      </c>
      <c r="H120" s="29"/>
      <c r="I120" s="64"/>
      <c r="J120" s="36">
        <v>42412</v>
      </c>
      <c r="K120">
        <v>23.88</v>
      </c>
      <c r="L120">
        <v>24.02</v>
      </c>
      <c r="M120">
        <v>23.84</v>
      </c>
      <c r="N120">
        <v>23.88</v>
      </c>
      <c r="O120">
        <v>1348600</v>
      </c>
      <c r="P120" s="66"/>
      <c r="Q120" s="8"/>
      <c r="R120" s="8"/>
      <c r="S120" s="8"/>
      <c r="T120" s="8"/>
      <c r="U120" s="8"/>
      <c r="V120" s="8"/>
    </row>
    <row r="121" spans="2:22">
      <c r="B121" s="10" t="s">
        <v>135</v>
      </c>
      <c r="C121" s="29">
        <v>3.05</v>
      </c>
      <c r="D121" s="29">
        <v>2.52</v>
      </c>
      <c r="E121" s="29">
        <v>2.0099999999999998</v>
      </c>
      <c r="F121" s="29">
        <v>1.82</v>
      </c>
      <c r="G121" s="29">
        <v>1.98</v>
      </c>
      <c r="H121" s="29"/>
      <c r="I121" s="64"/>
      <c r="J121" s="36">
        <v>42381</v>
      </c>
      <c r="K121">
        <v>23.78</v>
      </c>
      <c r="L121">
        <v>23.92</v>
      </c>
      <c r="M121">
        <v>23.78</v>
      </c>
      <c r="N121">
        <v>23.88</v>
      </c>
      <c r="O121">
        <v>439200</v>
      </c>
      <c r="P121" s="66"/>
      <c r="Q121" s="8"/>
      <c r="R121" s="8"/>
      <c r="S121" s="8"/>
      <c r="T121" s="8"/>
      <c r="U121" s="8"/>
      <c r="V121" s="8"/>
    </row>
    <row r="122" spans="2:22">
      <c r="B122" s="10" t="s">
        <v>136</v>
      </c>
      <c r="C122" s="29">
        <v>2.2599999999999998</v>
      </c>
      <c r="D122" s="29">
        <v>1.84</v>
      </c>
      <c r="E122" s="29">
        <v>1.33</v>
      </c>
      <c r="F122" s="29">
        <v>1.37</v>
      </c>
      <c r="G122" s="29">
        <v>1.35</v>
      </c>
      <c r="H122" s="29"/>
      <c r="I122" s="64"/>
      <c r="J122" s="36" t="s">
        <v>309</v>
      </c>
      <c r="K122">
        <v>23.88</v>
      </c>
      <c r="L122">
        <v>24</v>
      </c>
      <c r="M122">
        <v>23.5</v>
      </c>
      <c r="N122">
        <v>23.88</v>
      </c>
      <c r="O122">
        <v>2995500</v>
      </c>
      <c r="P122" s="66"/>
      <c r="Q122" s="8"/>
      <c r="R122" s="8"/>
      <c r="S122" s="8"/>
      <c r="T122" s="8"/>
      <c r="U122" s="8"/>
      <c r="V122" s="8"/>
    </row>
    <row r="123" spans="2:22">
      <c r="B123" s="10" t="s">
        <v>137</v>
      </c>
      <c r="C123" s="29">
        <v>1.53</v>
      </c>
      <c r="D123" s="29">
        <v>1.07</v>
      </c>
      <c r="E123" s="29">
        <v>0.62</v>
      </c>
      <c r="F123" s="29">
        <v>0.65</v>
      </c>
      <c r="G123" s="29">
        <v>0.66</v>
      </c>
      <c r="H123" s="11"/>
      <c r="I123" s="64"/>
      <c r="J123" s="36" t="s">
        <v>310</v>
      </c>
      <c r="K123">
        <v>23.98</v>
      </c>
      <c r="L123">
        <v>23.98</v>
      </c>
      <c r="M123">
        <v>23.82</v>
      </c>
      <c r="N123">
        <v>23.88</v>
      </c>
      <c r="O123">
        <v>221000</v>
      </c>
      <c r="P123" s="66"/>
      <c r="Q123" s="8"/>
      <c r="R123" s="8"/>
      <c r="S123" s="8"/>
      <c r="T123" s="8"/>
      <c r="U123" s="8"/>
      <c r="V123" s="8"/>
    </row>
    <row r="124" spans="2:22">
      <c r="B124" s="10" t="s">
        <v>138</v>
      </c>
      <c r="C124" s="11">
        <v>1783</v>
      </c>
      <c r="D124" s="11">
        <v>1558</v>
      </c>
      <c r="E124" s="11">
        <v>1816</v>
      </c>
      <c r="F124" s="11">
        <v>2681</v>
      </c>
      <c r="G124" s="11">
        <v>2968</v>
      </c>
      <c r="H124" s="11"/>
      <c r="I124" s="64"/>
      <c r="J124" s="36" t="s">
        <v>311</v>
      </c>
      <c r="K124">
        <v>24.04</v>
      </c>
      <c r="L124">
        <v>24.04</v>
      </c>
      <c r="M124">
        <v>23.84</v>
      </c>
      <c r="N124">
        <v>23.98</v>
      </c>
      <c r="O124">
        <v>868000</v>
      </c>
      <c r="P124" s="66"/>
      <c r="Q124" s="8"/>
      <c r="R124" s="8"/>
      <c r="S124" s="8"/>
      <c r="T124" s="8"/>
      <c r="U124" s="8"/>
      <c r="V124" s="8"/>
    </row>
    <row r="125" spans="2:22">
      <c r="B125" s="10" t="s">
        <v>139</v>
      </c>
      <c r="C125" s="11">
        <v>1783</v>
      </c>
      <c r="D125" s="11">
        <v>1558</v>
      </c>
      <c r="E125" s="11">
        <v>1816</v>
      </c>
      <c r="F125" s="11">
        <v>2681</v>
      </c>
      <c r="G125" s="11">
        <v>2968</v>
      </c>
      <c r="H125" s="11"/>
      <c r="I125" s="64"/>
      <c r="J125" s="36" t="s">
        <v>312</v>
      </c>
      <c r="K125">
        <v>23.7</v>
      </c>
      <c r="L125">
        <v>24.16</v>
      </c>
      <c r="M125">
        <v>23.68</v>
      </c>
      <c r="N125">
        <v>24.1</v>
      </c>
      <c r="O125">
        <v>1307400</v>
      </c>
      <c r="P125" s="66"/>
      <c r="Q125" s="8"/>
      <c r="R125" s="8"/>
      <c r="S125" s="8"/>
      <c r="T125" s="8"/>
      <c r="U125" s="8"/>
      <c r="V125" s="8"/>
    </row>
    <row r="126" spans="2:22">
      <c r="B126" s="10" t="s">
        <v>140</v>
      </c>
      <c r="C126" s="11">
        <v>1783</v>
      </c>
      <c r="D126" s="11">
        <v>1558</v>
      </c>
      <c r="E126" s="11">
        <v>1816</v>
      </c>
      <c r="F126" s="11">
        <v>2681</v>
      </c>
      <c r="G126" s="11">
        <v>2968</v>
      </c>
      <c r="H126" s="12"/>
      <c r="I126" s="64"/>
      <c r="J126" s="36" t="s">
        <v>313</v>
      </c>
      <c r="K126">
        <v>23.62</v>
      </c>
      <c r="L126">
        <v>23.92</v>
      </c>
      <c r="M126">
        <v>23.56</v>
      </c>
      <c r="N126">
        <v>23.74</v>
      </c>
      <c r="O126">
        <v>1495200</v>
      </c>
      <c r="P126" s="66"/>
      <c r="Q126" s="8"/>
      <c r="R126" s="8"/>
      <c r="S126" s="8"/>
      <c r="T126" s="8"/>
      <c r="U126" s="8"/>
      <c r="V126" s="8"/>
    </row>
    <row r="127" spans="2:22">
      <c r="B127" s="10" t="s">
        <v>141</v>
      </c>
      <c r="C127" s="12">
        <v>248</v>
      </c>
      <c r="D127" s="12">
        <v>259</v>
      </c>
      <c r="E127" s="12">
        <v>282</v>
      </c>
      <c r="F127" s="12">
        <v>357</v>
      </c>
      <c r="G127" s="12">
        <v>496</v>
      </c>
      <c r="H127" s="12"/>
      <c r="I127" s="64"/>
      <c r="J127" s="36" t="s">
        <v>314</v>
      </c>
      <c r="K127">
        <v>23.96</v>
      </c>
      <c r="L127">
        <v>23.96</v>
      </c>
      <c r="M127">
        <v>23.7</v>
      </c>
      <c r="N127">
        <v>23.74</v>
      </c>
      <c r="O127">
        <v>1810500</v>
      </c>
      <c r="P127" s="66"/>
      <c r="Q127" s="8"/>
      <c r="R127" s="8"/>
      <c r="S127" s="8"/>
      <c r="T127" s="8"/>
      <c r="U127" s="8"/>
      <c r="V127" s="8"/>
    </row>
    <row r="128" spans="2:22">
      <c r="B128" s="10" t="s">
        <v>142</v>
      </c>
      <c r="C128" s="12">
        <v>188</v>
      </c>
      <c r="D128" s="12">
        <v>147</v>
      </c>
      <c r="E128" s="12">
        <v>128</v>
      </c>
      <c r="F128" s="12">
        <v>110</v>
      </c>
      <c r="G128" s="12">
        <v>-199</v>
      </c>
      <c r="H128" s="12"/>
      <c r="I128" s="64"/>
      <c r="J128" s="36" t="s">
        <v>315</v>
      </c>
      <c r="K128">
        <v>23.96</v>
      </c>
      <c r="L128">
        <v>23.96</v>
      </c>
      <c r="M128">
        <v>23.7</v>
      </c>
      <c r="N128">
        <v>23.74</v>
      </c>
      <c r="O128">
        <v>2590300</v>
      </c>
      <c r="P128" s="66"/>
      <c r="Q128" s="8"/>
      <c r="R128" s="8"/>
      <c r="S128" s="8"/>
      <c r="T128" s="8"/>
      <c r="U128" s="8"/>
      <c r="V128" s="8"/>
    </row>
    <row r="129" spans="2:22">
      <c r="B129" s="10" t="s">
        <v>143</v>
      </c>
      <c r="C129" s="12">
        <v>242</v>
      </c>
      <c r="D129" s="12">
        <v>250</v>
      </c>
      <c r="E129" s="12">
        <v>309</v>
      </c>
      <c r="F129" s="12">
        <v>316</v>
      </c>
      <c r="G129" s="12">
        <v>255</v>
      </c>
      <c r="H129" s="12"/>
      <c r="I129" s="64"/>
      <c r="J129" s="36" t="s">
        <v>316</v>
      </c>
      <c r="K129">
        <v>23.62</v>
      </c>
      <c r="L129">
        <v>24.08</v>
      </c>
      <c r="M129">
        <v>23.62</v>
      </c>
      <c r="N129">
        <v>23.74</v>
      </c>
      <c r="O129">
        <v>696200</v>
      </c>
      <c r="P129" s="66"/>
      <c r="Q129" s="8"/>
      <c r="R129" s="8"/>
      <c r="S129" s="8"/>
      <c r="T129" s="8"/>
      <c r="U129" s="8"/>
      <c r="V129" s="8"/>
    </row>
    <row r="130" spans="2:22">
      <c r="B130" s="10" t="s">
        <v>144</v>
      </c>
      <c r="C130" s="12">
        <v>54</v>
      </c>
      <c r="D130" s="12">
        <v>103</v>
      </c>
      <c r="E130" s="12">
        <v>181</v>
      </c>
      <c r="F130" s="12">
        <v>206</v>
      </c>
      <c r="G130" s="12">
        <v>454</v>
      </c>
      <c r="H130" s="12"/>
      <c r="I130" s="64"/>
      <c r="J130" s="36" t="s">
        <v>317</v>
      </c>
      <c r="K130">
        <v>23.76</v>
      </c>
      <c r="L130">
        <v>23.86</v>
      </c>
      <c r="M130">
        <v>23.64</v>
      </c>
      <c r="N130">
        <v>23.8</v>
      </c>
      <c r="O130">
        <v>933600</v>
      </c>
      <c r="P130" s="66"/>
      <c r="Q130" s="8"/>
      <c r="R130" s="8"/>
      <c r="S130" s="8"/>
      <c r="T130" s="8"/>
      <c r="U130" s="8"/>
      <c r="V130" s="8"/>
    </row>
    <row r="131" spans="2:22">
      <c r="B131" s="10" t="s">
        <v>145</v>
      </c>
      <c r="C131" s="12">
        <v>0</v>
      </c>
      <c r="D131" s="12">
        <v>0</v>
      </c>
      <c r="E131" s="18" t="s">
        <v>31</v>
      </c>
      <c r="F131" s="18" t="s">
        <v>31</v>
      </c>
      <c r="G131" s="12">
        <v>0</v>
      </c>
      <c r="H131" s="11"/>
      <c r="I131" s="64"/>
      <c r="J131" s="36" t="s">
        <v>318</v>
      </c>
      <c r="K131">
        <v>23.96</v>
      </c>
      <c r="L131">
        <v>24.1</v>
      </c>
      <c r="M131">
        <v>23.86</v>
      </c>
      <c r="N131">
        <v>23.9</v>
      </c>
      <c r="O131">
        <v>773500</v>
      </c>
      <c r="P131" s="66"/>
      <c r="Q131" s="8"/>
      <c r="R131" s="8"/>
      <c r="S131" s="8"/>
      <c r="T131" s="8"/>
      <c r="U131" s="8"/>
      <c r="V131" s="8"/>
    </row>
    <row r="132" spans="2:22">
      <c r="B132" s="10" t="s">
        <v>146</v>
      </c>
      <c r="C132" s="11">
        <v>3853</v>
      </c>
      <c r="D132" s="11">
        <v>3723</v>
      </c>
      <c r="E132" s="11">
        <v>4656</v>
      </c>
      <c r="F132" s="11">
        <v>7077</v>
      </c>
      <c r="G132" s="11">
        <v>6930</v>
      </c>
      <c r="H132" s="12"/>
      <c r="I132" s="64"/>
      <c r="J132" s="36" t="s">
        <v>319</v>
      </c>
      <c r="K132">
        <v>23.84</v>
      </c>
      <c r="L132">
        <v>23.92</v>
      </c>
      <c r="M132">
        <v>23.62</v>
      </c>
      <c r="N132">
        <v>23.92</v>
      </c>
      <c r="O132">
        <v>842000</v>
      </c>
      <c r="P132" s="66"/>
      <c r="Q132" s="8"/>
      <c r="R132" s="8"/>
      <c r="S132" s="8"/>
      <c r="T132" s="8"/>
      <c r="U132" s="8"/>
      <c r="V132" s="8"/>
    </row>
    <row r="133" spans="2:22">
      <c r="B133" s="10" t="s">
        <v>147</v>
      </c>
      <c r="C133" s="12">
        <v>23</v>
      </c>
      <c r="D133" s="12">
        <v>72</v>
      </c>
      <c r="E133" s="12">
        <v>101</v>
      </c>
      <c r="F133" s="12">
        <v>113</v>
      </c>
      <c r="G133" s="12">
        <v>119</v>
      </c>
      <c r="H133" s="16"/>
      <c r="I133" s="64"/>
      <c r="J133" s="36" t="s">
        <v>320</v>
      </c>
      <c r="K133">
        <v>23.36</v>
      </c>
      <c r="L133">
        <v>23.8</v>
      </c>
      <c r="M133">
        <v>23.36</v>
      </c>
      <c r="N133">
        <v>23.7</v>
      </c>
      <c r="O133">
        <v>730400</v>
      </c>
      <c r="P133" s="66"/>
      <c r="Q133" s="8"/>
      <c r="R133" s="8"/>
      <c r="S133" s="8"/>
      <c r="T133" s="8"/>
      <c r="U133" s="8"/>
      <c r="V133" s="8"/>
    </row>
    <row r="134" spans="2:22">
      <c r="B134" s="10" t="s">
        <v>148</v>
      </c>
      <c r="C134" s="16">
        <v>0.33850000000000002</v>
      </c>
      <c r="D134" s="16">
        <v>0.31690000000000002</v>
      </c>
      <c r="E134" s="16">
        <v>0.35980000000000001</v>
      </c>
      <c r="F134" s="16">
        <v>0.40860000000000002</v>
      </c>
      <c r="G134" s="16">
        <v>0.37790000000000001</v>
      </c>
      <c r="H134" s="11"/>
      <c r="I134" s="64"/>
      <c r="J134" s="36" t="s">
        <v>321</v>
      </c>
      <c r="K134">
        <v>23.6</v>
      </c>
      <c r="L134">
        <v>23.64</v>
      </c>
      <c r="M134">
        <v>23.52</v>
      </c>
      <c r="N134">
        <v>23.54</v>
      </c>
      <c r="O134">
        <v>572700</v>
      </c>
      <c r="P134" s="66"/>
      <c r="Q134" s="8"/>
      <c r="R134" s="8"/>
      <c r="S134" s="8"/>
      <c r="T134" s="8"/>
      <c r="U134" s="8"/>
      <c r="V134" s="8"/>
    </row>
    <row r="135" spans="2:22">
      <c r="B135" s="10" t="s">
        <v>149</v>
      </c>
      <c r="C135" s="11">
        <v>7110</v>
      </c>
      <c r="D135" s="11">
        <v>7534</v>
      </c>
      <c r="E135" s="11">
        <v>7752</v>
      </c>
      <c r="F135" s="11">
        <v>9666</v>
      </c>
      <c r="G135" s="11">
        <v>10445</v>
      </c>
      <c r="H135" s="11"/>
      <c r="I135" s="64"/>
      <c r="J135" s="36">
        <v>42685</v>
      </c>
      <c r="K135">
        <v>23.42</v>
      </c>
      <c r="L135">
        <v>23.76</v>
      </c>
      <c r="M135">
        <v>23.2</v>
      </c>
      <c r="N135">
        <v>23.68</v>
      </c>
      <c r="O135">
        <v>1444000</v>
      </c>
      <c r="P135" s="66"/>
      <c r="Q135" s="8"/>
      <c r="R135" s="8"/>
      <c r="S135" s="8"/>
      <c r="T135" s="8"/>
      <c r="U135" s="8"/>
      <c r="V135" s="8"/>
    </row>
    <row r="136" spans="2:22">
      <c r="B136" s="10" t="s">
        <v>150</v>
      </c>
      <c r="C136" s="11">
        <v>1068</v>
      </c>
      <c r="D136" s="11">
        <v>1068</v>
      </c>
      <c r="E136" s="11">
        <v>1068</v>
      </c>
      <c r="F136" s="11">
        <v>1068</v>
      </c>
      <c r="G136" s="11">
        <v>1068</v>
      </c>
      <c r="H136" s="11"/>
      <c r="I136" s="64"/>
      <c r="J136" s="36">
        <v>42654</v>
      </c>
      <c r="K136">
        <v>23.72</v>
      </c>
      <c r="L136">
        <v>24.06</v>
      </c>
      <c r="M136">
        <v>23.46</v>
      </c>
      <c r="N136">
        <v>23.46</v>
      </c>
      <c r="O136">
        <v>510000</v>
      </c>
      <c r="P136" s="66"/>
      <c r="Q136" s="8"/>
      <c r="R136" s="8"/>
      <c r="S136" s="8"/>
      <c r="T136" s="8"/>
      <c r="U136" s="8"/>
      <c r="V136" s="8"/>
    </row>
    <row r="137" spans="2:22">
      <c r="B137" s="10" t="s">
        <v>151</v>
      </c>
      <c r="C137" s="11">
        <v>4976</v>
      </c>
      <c r="D137" s="11">
        <v>5207</v>
      </c>
      <c r="E137" s="11">
        <v>5666</v>
      </c>
      <c r="F137" s="11">
        <v>6042</v>
      </c>
      <c r="G137" s="11">
        <v>7082</v>
      </c>
      <c r="H137" s="12"/>
      <c r="I137" s="64"/>
      <c r="J137" s="36">
        <v>42624</v>
      </c>
      <c r="K137">
        <v>24</v>
      </c>
      <c r="L137">
        <v>24</v>
      </c>
      <c r="M137">
        <v>23.48</v>
      </c>
      <c r="N137">
        <v>23.6</v>
      </c>
      <c r="O137">
        <v>790300</v>
      </c>
      <c r="P137" s="66"/>
      <c r="Q137" s="8"/>
      <c r="R137" s="8"/>
      <c r="S137" s="8"/>
      <c r="T137" s="8"/>
      <c r="U137" s="8"/>
      <c r="V137" s="8"/>
    </row>
    <row r="138" spans="2:22" ht="27.6">
      <c r="B138" s="10" t="s">
        <v>152</v>
      </c>
      <c r="C138" s="12">
        <v>-78</v>
      </c>
      <c r="D138" s="12">
        <v>-181</v>
      </c>
      <c r="E138" s="12">
        <v>-334</v>
      </c>
      <c r="F138" s="12">
        <v>533</v>
      </c>
      <c r="G138" s="12">
        <v>443</v>
      </c>
      <c r="H138" s="12"/>
      <c r="I138" s="64"/>
      <c r="J138" s="36">
        <v>42593</v>
      </c>
      <c r="K138">
        <v>24.08</v>
      </c>
      <c r="L138">
        <v>24.08</v>
      </c>
      <c r="M138">
        <v>23.82</v>
      </c>
      <c r="N138">
        <v>23.86</v>
      </c>
      <c r="O138">
        <v>767500</v>
      </c>
      <c r="P138" s="66"/>
      <c r="Q138" s="8"/>
      <c r="R138" s="8"/>
      <c r="S138" s="8"/>
      <c r="T138" s="8"/>
      <c r="U138" s="8"/>
      <c r="V138" s="8"/>
    </row>
    <row r="139" spans="2:22">
      <c r="B139" s="10" t="s">
        <v>153</v>
      </c>
      <c r="C139" s="12">
        <v>12</v>
      </c>
      <c r="D139" s="12">
        <v>302</v>
      </c>
      <c r="E139" s="12">
        <v>211</v>
      </c>
      <c r="F139" s="12">
        <v>879</v>
      </c>
      <c r="G139" s="12">
        <v>702</v>
      </c>
      <c r="H139" s="12"/>
      <c r="I139" s="64"/>
      <c r="J139" s="36">
        <v>42562</v>
      </c>
      <c r="K139">
        <v>23.76</v>
      </c>
      <c r="L139">
        <v>24.16</v>
      </c>
      <c r="M139">
        <v>23.76</v>
      </c>
      <c r="N139">
        <v>23.86</v>
      </c>
      <c r="O139">
        <v>347300</v>
      </c>
      <c r="P139" s="66"/>
      <c r="Q139" s="8"/>
      <c r="R139" s="8"/>
      <c r="S139" s="8"/>
      <c r="T139" s="8"/>
      <c r="U139" s="8"/>
      <c r="V139" s="8"/>
    </row>
    <row r="140" spans="2:22">
      <c r="B140" s="10" t="s">
        <v>154</v>
      </c>
      <c r="C140" s="12">
        <v>81</v>
      </c>
      <c r="D140" s="12">
        <v>81</v>
      </c>
      <c r="E140" s="12">
        <v>79</v>
      </c>
      <c r="F140" s="12">
        <v>79</v>
      </c>
      <c r="G140" s="12">
        <v>79</v>
      </c>
      <c r="H140" s="11"/>
      <c r="I140" s="64"/>
      <c r="J140" s="36">
        <v>42471</v>
      </c>
      <c r="K140">
        <v>23.92</v>
      </c>
      <c r="L140">
        <v>24.14</v>
      </c>
      <c r="M140">
        <v>23.74</v>
      </c>
      <c r="N140">
        <v>23.84</v>
      </c>
      <c r="O140">
        <v>1144100</v>
      </c>
      <c r="P140" s="66"/>
      <c r="Q140" s="8"/>
      <c r="R140" s="8"/>
      <c r="S140" s="8"/>
      <c r="T140" s="8"/>
      <c r="U140" s="8"/>
      <c r="V140" s="8"/>
    </row>
    <row r="141" spans="2:22">
      <c r="B141" s="10" t="s">
        <v>155</v>
      </c>
      <c r="C141" s="11">
        <v>1065</v>
      </c>
      <c r="D141" s="11">
        <v>1070</v>
      </c>
      <c r="E141" s="11">
        <v>1075</v>
      </c>
      <c r="F141" s="11">
        <v>1079</v>
      </c>
      <c r="G141" s="11">
        <v>1085</v>
      </c>
      <c r="H141" s="12"/>
      <c r="I141" s="64"/>
      <c r="J141" s="36">
        <v>42440</v>
      </c>
      <c r="K141">
        <v>23.8</v>
      </c>
      <c r="L141">
        <v>24.16</v>
      </c>
      <c r="M141">
        <v>23.72</v>
      </c>
      <c r="N141">
        <v>24.1</v>
      </c>
      <c r="O141">
        <v>812900</v>
      </c>
      <c r="P141" s="66"/>
      <c r="Q141" s="8"/>
      <c r="R141" s="8"/>
      <c r="S141" s="8"/>
      <c r="T141" s="8"/>
      <c r="U141" s="8"/>
      <c r="V141" s="8"/>
    </row>
    <row r="142" spans="2:22">
      <c r="B142" s="10" t="s">
        <v>156</v>
      </c>
      <c r="C142" s="12">
        <v>-13</v>
      </c>
      <c r="D142" s="12">
        <v>-13</v>
      </c>
      <c r="E142" s="12">
        <v>-13</v>
      </c>
      <c r="F142" s="12">
        <v>-13</v>
      </c>
      <c r="G142" s="12">
        <v>-13</v>
      </c>
      <c r="H142" s="16"/>
      <c r="I142" s="64"/>
      <c r="J142" s="36">
        <v>42411</v>
      </c>
      <c r="K142">
        <v>23.96</v>
      </c>
      <c r="L142">
        <v>23.96</v>
      </c>
      <c r="M142">
        <v>23.86</v>
      </c>
      <c r="N142">
        <v>23.9</v>
      </c>
      <c r="O142">
        <v>1330800</v>
      </c>
      <c r="P142" s="66"/>
      <c r="Q142" s="8"/>
      <c r="R142" s="8"/>
      <c r="S142" s="8"/>
      <c r="T142" s="8"/>
      <c r="U142" s="8"/>
      <c r="V142" s="8"/>
    </row>
    <row r="143" spans="2:22">
      <c r="B143" s="10" t="s">
        <v>157</v>
      </c>
      <c r="C143" s="16">
        <v>0.62460000000000004</v>
      </c>
      <c r="D143" s="16">
        <v>0.64129999999999998</v>
      </c>
      <c r="E143" s="16">
        <v>0.59899999999999998</v>
      </c>
      <c r="F143" s="16">
        <v>0.55820000000000003</v>
      </c>
      <c r="G143" s="16">
        <v>0.5696</v>
      </c>
      <c r="H143" s="11"/>
      <c r="I143" s="64"/>
      <c r="J143" s="36">
        <v>42380</v>
      </c>
      <c r="K143">
        <v>24.5</v>
      </c>
      <c r="L143">
        <v>24.5</v>
      </c>
      <c r="M143">
        <v>23.92</v>
      </c>
      <c r="N143">
        <v>23.96</v>
      </c>
      <c r="O143">
        <v>1230900</v>
      </c>
      <c r="P143" s="66"/>
      <c r="Q143" s="8"/>
      <c r="R143" s="8"/>
      <c r="S143" s="8"/>
      <c r="T143" s="8"/>
      <c r="U143" s="8"/>
      <c r="V143" s="8"/>
    </row>
    <row r="144" spans="2:22">
      <c r="B144" s="10" t="s">
        <v>158</v>
      </c>
      <c r="C144" s="11">
        <v>7110</v>
      </c>
      <c r="D144" s="11">
        <v>7534</v>
      </c>
      <c r="E144" s="11">
        <v>7752</v>
      </c>
      <c r="F144" s="11">
        <v>9666</v>
      </c>
      <c r="G144" s="11">
        <v>10445</v>
      </c>
      <c r="H144" s="16"/>
      <c r="I144" s="64"/>
      <c r="J144" s="36" t="s">
        <v>322</v>
      </c>
      <c r="K144">
        <v>24.34</v>
      </c>
      <c r="L144">
        <v>24.34</v>
      </c>
      <c r="M144">
        <v>23.8</v>
      </c>
      <c r="N144">
        <v>23.96</v>
      </c>
      <c r="O144">
        <v>623300</v>
      </c>
      <c r="P144" s="66"/>
      <c r="Q144" s="8"/>
      <c r="R144" s="8"/>
      <c r="S144" s="8"/>
      <c r="T144" s="8"/>
      <c r="U144" s="8"/>
      <c r="V144" s="8"/>
    </row>
    <row r="145" spans="2:22">
      <c r="B145" s="10" t="s">
        <v>159</v>
      </c>
      <c r="C145" s="16">
        <v>0.62460000000000004</v>
      </c>
      <c r="D145" s="16">
        <v>0.64129999999999998</v>
      </c>
      <c r="E145" s="16">
        <v>0.59899999999999998</v>
      </c>
      <c r="F145" s="16">
        <v>0.55820000000000003</v>
      </c>
      <c r="G145" s="16">
        <v>0.5696</v>
      </c>
      <c r="H145" s="12"/>
      <c r="I145" s="64"/>
      <c r="J145" s="36" t="s">
        <v>323</v>
      </c>
      <c r="K145">
        <v>24.08</v>
      </c>
      <c r="L145">
        <v>24.2</v>
      </c>
      <c r="M145">
        <v>23.8</v>
      </c>
      <c r="N145">
        <v>23.92</v>
      </c>
      <c r="O145">
        <v>711200</v>
      </c>
      <c r="P145" s="66"/>
      <c r="Q145" s="8"/>
      <c r="R145" s="8"/>
      <c r="S145" s="8"/>
      <c r="T145" s="8"/>
      <c r="U145" s="8"/>
      <c r="V145" s="8"/>
    </row>
    <row r="146" spans="2:22">
      <c r="B146" s="10" t="s">
        <v>160</v>
      </c>
      <c r="C146" s="12">
        <v>398</v>
      </c>
      <c r="D146" s="12">
        <v>419</v>
      </c>
      <c r="E146" s="12">
        <v>431</v>
      </c>
      <c r="F146" s="12">
        <v>462</v>
      </c>
      <c r="G146" s="12">
        <v>843</v>
      </c>
      <c r="H146" s="11"/>
      <c r="I146" s="64"/>
      <c r="J146" s="36" t="s">
        <v>324</v>
      </c>
      <c r="K146">
        <v>24.34</v>
      </c>
      <c r="L146">
        <v>24.34</v>
      </c>
      <c r="M146">
        <v>24.02</v>
      </c>
      <c r="N146">
        <v>24.2</v>
      </c>
      <c r="O146">
        <v>719600</v>
      </c>
      <c r="P146" s="66"/>
      <c r="Q146" s="8"/>
      <c r="R146" s="8"/>
      <c r="S146" s="8"/>
      <c r="T146" s="8"/>
      <c r="U146" s="8"/>
      <c r="V146" s="8"/>
    </row>
    <row r="147" spans="2:22">
      <c r="B147" s="10" t="s">
        <v>161</v>
      </c>
      <c r="C147" s="11">
        <v>7508</v>
      </c>
      <c r="D147" s="11">
        <v>7953</v>
      </c>
      <c r="E147" s="11">
        <v>8183</v>
      </c>
      <c r="F147" s="11">
        <v>10128</v>
      </c>
      <c r="G147" s="11">
        <v>11288</v>
      </c>
      <c r="H147" s="154"/>
      <c r="I147" s="65"/>
      <c r="J147" s="36" t="s">
        <v>325</v>
      </c>
      <c r="K147">
        <v>24.1</v>
      </c>
      <c r="L147">
        <v>24.32</v>
      </c>
      <c r="M147">
        <v>24</v>
      </c>
      <c r="N147">
        <v>24.2</v>
      </c>
      <c r="O147">
        <v>724700</v>
      </c>
      <c r="P147" s="66"/>
      <c r="Q147" s="8"/>
      <c r="R147" s="8"/>
      <c r="S147" s="8"/>
      <c r="T147" s="8"/>
      <c r="U147" s="8"/>
      <c r="V147" s="8"/>
    </row>
    <row r="148" spans="2:22">
      <c r="B148" s="30" t="s">
        <v>162</v>
      </c>
      <c r="C148" s="31">
        <v>11383</v>
      </c>
      <c r="D148" s="31">
        <v>11748</v>
      </c>
      <c r="E148" s="31">
        <v>12941</v>
      </c>
      <c r="F148" s="31">
        <v>17318</v>
      </c>
      <c r="G148" s="31">
        <v>18337</v>
      </c>
      <c r="H148" s="8"/>
      <c r="I148" s="66"/>
      <c r="J148" s="36" t="s">
        <v>326</v>
      </c>
      <c r="K148">
        <v>24.3</v>
      </c>
      <c r="L148">
        <v>24.42</v>
      </c>
      <c r="M148">
        <v>24.22</v>
      </c>
      <c r="N148">
        <v>24.24</v>
      </c>
      <c r="O148">
        <v>628400</v>
      </c>
      <c r="P148" s="66"/>
      <c r="Q148" s="8"/>
      <c r="R148" s="8"/>
      <c r="S148" s="8"/>
      <c r="T148" s="8"/>
      <c r="U148" s="8"/>
      <c r="V148" s="8"/>
    </row>
    <row r="149" spans="2:22" ht="69">
      <c r="B149" s="8"/>
      <c r="C149" s="8"/>
      <c r="D149" s="8"/>
      <c r="E149" s="8"/>
      <c r="F149" s="8"/>
      <c r="G149" s="8"/>
      <c r="H149" s="7"/>
      <c r="I149" s="63" t="s">
        <v>28</v>
      </c>
      <c r="J149" s="36" t="s">
        <v>327</v>
      </c>
      <c r="K149">
        <v>24</v>
      </c>
      <c r="L149">
        <v>24.38</v>
      </c>
      <c r="M149">
        <v>24</v>
      </c>
      <c r="N149">
        <v>24.28</v>
      </c>
      <c r="O149">
        <v>540700</v>
      </c>
      <c r="P149" s="66"/>
      <c r="Q149" s="8"/>
      <c r="R149" s="8"/>
      <c r="S149" s="8"/>
      <c r="T149" s="8"/>
      <c r="U149" s="8"/>
      <c r="V149" s="8"/>
    </row>
    <row r="150" spans="2:22" ht="27.6">
      <c r="B150" s="6" t="s">
        <v>27</v>
      </c>
      <c r="C150" s="7">
        <v>2012</v>
      </c>
      <c r="D150" s="7">
        <v>2013</v>
      </c>
      <c r="E150" s="7">
        <v>2014</v>
      </c>
      <c r="F150" s="7">
        <v>2015</v>
      </c>
      <c r="G150" s="7">
        <v>2016</v>
      </c>
      <c r="H150" s="11"/>
      <c r="I150" s="64"/>
      <c r="J150" s="36" t="s">
        <v>328</v>
      </c>
      <c r="K150">
        <v>23.9</v>
      </c>
      <c r="L150">
        <v>24.36</v>
      </c>
      <c r="M150">
        <v>23.86</v>
      </c>
      <c r="N150">
        <v>24.36</v>
      </c>
      <c r="O150">
        <v>1293600</v>
      </c>
      <c r="P150" s="66"/>
      <c r="Q150" s="8"/>
      <c r="R150" s="8"/>
      <c r="S150" s="8"/>
      <c r="T150" s="8"/>
      <c r="U150" s="8"/>
      <c r="V150" s="8"/>
    </row>
    <row r="151" spans="2:22">
      <c r="B151" s="10" t="s">
        <v>163</v>
      </c>
      <c r="C151" s="11">
        <v>1400</v>
      </c>
      <c r="D151" s="11">
        <v>1200</v>
      </c>
      <c r="E151" s="11">
        <v>1318</v>
      </c>
      <c r="F151" s="11">
        <v>1135</v>
      </c>
      <c r="G151" s="11">
        <v>1712</v>
      </c>
      <c r="H151" s="18"/>
      <c r="I151" s="64"/>
      <c r="J151" s="36" t="s">
        <v>329</v>
      </c>
      <c r="K151">
        <v>23.96</v>
      </c>
      <c r="L151">
        <v>23.96</v>
      </c>
      <c r="M151">
        <v>23.9</v>
      </c>
      <c r="N151">
        <v>23.92</v>
      </c>
      <c r="O151">
        <v>1966500</v>
      </c>
      <c r="P151" s="66"/>
      <c r="Q151" s="8"/>
      <c r="R151" s="8"/>
      <c r="S151" s="8"/>
      <c r="T151" s="8"/>
      <c r="U151" s="8"/>
      <c r="V151" s="8"/>
    </row>
    <row r="152" spans="2:22">
      <c r="B152" s="10" t="s">
        <v>64</v>
      </c>
      <c r="C152" s="18" t="s">
        <v>31</v>
      </c>
      <c r="D152" s="17">
        <v>-0.14280000000000001</v>
      </c>
      <c r="E152" s="16">
        <v>9.8299999999999998E-2</v>
      </c>
      <c r="F152" s="17">
        <v>-0.13900000000000001</v>
      </c>
      <c r="G152" s="16">
        <v>0.50919999999999999</v>
      </c>
      <c r="H152" s="12"/>
      <c r="I152" s="64"/>
      <c r="J152" s="36" t="s">
        <v>330</v>
      </c>
      <c r="K152">
        <v>23.92</v>
      </c>
      <c r="L152">
        <v>24</v>
      </c>
      <c r="M152">
        <v>23.88</v>
      </c>
      <c r="N152">
        <v>23.96</v>
      </c>
      <c r="O152">
        <v>2995100</v>
      </c>
      <c r="P152" s="66"/>
      <c r="Q152" s="8"/>
      <c r="R152" s="8"/>
      <c r="S152" s="8"/>
      <c r="T152" s="8"/>
      <c r="U152" s="8"/>
      <c r="V152" s="8"/>
    </row>
    <row r="153" spans="2:22">
      <c r="B153" s="10" t="s">
        <v>164</v>
      </c>
      <c r="C153" s="12">
        <v>262</v>
      </c>
      <c r="D153" s="12">
        <v>286</v>
      </c>
      <c r="E153" s="12">
        <v>336</v>
      </c>
      <c r="F153" s="12">
        <v>381</v>
      </c>
      <c r="G153" s="12">
        <v>442</v>
      </c>
      <c r="H153" s="12"/>
      <c r="I153" s="64"/>
      <c r="J153" s="36" t="s">
        <v>331</v>
      </c>
      <c r="K153">
        <v>24.22</v>
      </c>
      <c r="L153">
        <v>24.22</v>
      </c>
      <c r="M153">
        <v>23.8</v>
      </c>
      <c r="N153">
        <v>23.96</v>
      </c>
      <c r="O153">
        <v>2910700</v>
      </c>
      <c r="P153" s="66"/>
      <c r="Q153" s="8"/>
      <c r="R153" s="8"/>
      <c r="S153" s="8"/>
      <c r="T153" s="8"/>
      <c r="U153" s="8"/>
      <c r="V153" s="8"/>
    </row>
    <row r="154" spans="2:22">
      <c r="B154" s="10" t="s">
        <v>165</v>
      </c>
      <c r="C154" s="12">
        <v>254</v>
      </c>
      <c r="D154" s="12">
        <v>238</v>
      </c>
      <c r="E154" s="12">
        <v>324</v>
      </c>
      <c r="F154" s="12">
        <v>377</v>
      </c>
      <c r="G154" s="12">
        <v>437</v>
      </c>
      <c r="H154" s="12"/>
      <c r="I154" s="64"/>
      <c r="J154" s="36" t="s">
        <v>332</v>
      </c>
      <c r="K154">
        <v>23.94</v>
      </c>
      <c r="L154">
        <v>24.18</v>
      </c>
      <c r="M154">
        <v>23.94</v>
      </c>
      <c r="N154">
        <v>23.98</v>
      </c>
      <c r="O154">
        <v>2398600</v>
      </c>
      <c r="P154" s="66"/>
      <c r="Q154" s="8"/>
      <c r="R154" s="8"/>
      <c r="S154" s="8"/>
      <c r="T154" s="8"/>
      <c r="U154" s="8"/>
      <c r="V154" s="8"/>
    </row>
    <row r="155" spans="2:22">
      <c r="B155" s="10" t="s">
        <v>166</v>
      </c>
      <c r="C155" s="12">
        <v>8</v>
      </c>
      <c r="D155" s="12">
        <v>48</v>
      </c>
      <c r="E155" s="12">
        <v>12</v>
      </c>
      <c r="F155" s="12">
        <v>4</v>
      </c>
      <c r="G155" s="12">
        <v>5</v>
      </c>
      <c r="H155" s="12"/>
      <c r="I155" s="64"/>
      <c r="J155" s="36" t="s">
        <v>333</v>
      </c>
      <c r="K155">
        <v>24.08</v>
      </c>
      <c r="L155">
        <v>24.08</v>
      </c>
      <c r="M155">
        <v>23.86</v>
      </c>
      <c r="N155">
        <v>23.94</v>
      </c>
      <c r="O155">
        <v>1130000</v>
      </c>
      <c r="P155" s="66"/>
      <c r="Q155" s="8"/>
      <c r="R155" s="8"/>
      <c r="S155" s="8"/>
      <c r="T155" s="8"/>
      <c r="U155" s="8"/>
      <c r="V155" s="8"/>
    </row>
    <row r="156" spans="2:22">
      <c r="B156" s="10" t="s">
        <v>167</v>
      </c>
      <c r="C156" s="12">
        <v>-370</v>
      </c>
      <c r="D156" s="12">
        <v>-334</v>
      </c>
      <c r="E156" s="12">
        <v>-237</v>
      </c>
      <c r="F156" s="12">
        <v>-357</v>
      </c>
      <c r="G156" s="12">
        <v>-750</v>
      </c>
      <c r="H156" s="11"/>
      <c r="I156" s="64"/>
      <c r="J156" s="36" t="s">
        <v>334</v>
      </c>
      <c r="K156">
        <v>24.04</v>
      </c>
      <c r="L156">
        <v>24.28</v>
      </c>
      <c r="M156">
        <v>24</v>
      </c>
      <c r="N156">
        <v>24.04</v>
      </c>
      <c r="O156">
        <v>2237600</v>
      </c>
      <c r="P156" s="66"/>
      <c r="Q156" s="8"/>
      <c r="R156" s="8"/>
      <c r="S156" s="8"/>
      <c r="T156" s="8"/>
      <c r="U156" s="8"/>
      <c r="V156" s="8"/>
    </row>
    <row r="157" spans="2:22">
      <c r="B157" s="10" t="s">
        <v>168</v>
      </c>
      <c r="C157" s="11">
        <v>1292</v>
      </c>
      <c r="D157" s="11">
        <v>1152</v>
      </c>
      <c r="E157" s="11">
        <v>1417</v>
      </c>
      <c r="F157" s="11">
        <v>1159</v>
      </c>
      <c r="G157" s="11">
        <v>1404</v>
      </c>
      <c r="H157" s="12"/>
      <c r="I157" s="64"/>
      <c r="J157" s="36">
        <v>42714</v>
      </c>
      <c r="K157">
        <v>24</v>
      </c>
      <c r="L157">
        <v>24.06</v>
      </c>
      <c r="M157">
        <v>23.98</v>
      </c>
      <c r="N157">
        <v>24.04</v>
      </c>
      <c r="O157">
        <v>3274500</v>
      </c>
      <c r="P157" s="66"/>
      <c r="Q157" s="8"/>
      <c r="R157" s="8"/>
      <c r="S157" s="8"/>
      <c r="T157" s="8"/>
      <c r="U157" s="8"/>
      <c r="V157" s="8"/>
    </row>
    <row r="158" spans="2:22">
      <c r="B158" s="10" t="s">
        <v>169</v>
      </c>
      <c r="C158" s="12">
        <v>408</v>
      </c>
      <c r="D158" s="12">
        <v>140</v>
      </c>
      <c r="E158" s="12">
        <v>-609</v>
      </c>
      <c r="F158" s="12">
        <v>-582</v>
      </c>
      <c r="G158" s="12">
        <v>4</v>
      </c>
      <c r="H158" s="12"/>
      <c r="I158" s="64"/>
      <c r="J158" s="36">
        <v>42684</v>
      </c>
      <c r="K158">
        <v>24.16</v>
      </c>
      <c r="L158">
        <v>24.48</v>
      </c>
      <c r="M158">
        <v>23.94</v>
      </c>
      <c r="N158">
        <v>24.02</v>
      </c>
      <c r="O158">
        <v>4248100</v>
      </c>
      <c r="P158" s="66"/>
      <c r="Q158" s="8"/>
      <c r="R158" s="8"/>
      <c r="S158" s="8"/>
      <c r="T158" s="8"/>
      <c r="U158" s="8"/>
      <c r="V158" s="8"/>
    </row>
    <row r="159" spans="2:22">
      <c r="B159" s="10" t="s">
        <v>170</v>
      </c>
      <c r="C159" s="12">
        <v>19</v>
      </c>
      <c r="D159" s="12">
        <v>-32</v>
      </c>
      <c r="E159" s="12">
        <v>-324</v>
      </c>
      <c r="F159" s="12">
        <v>-878</v>
      </c>
      <c r="G159" s="12">
        <v>430</v>
      </c>
      <c r="H159" s="12"/>
      <c r="I159" s="64"/>
      <c r="J159" s="36">
        <v>42653</v>
      </c>
      <c r="K159">
        <v>23.92</v>
      </c>
      <c r="L159">
        <v>24.12</v>
      </c>
      <c r="M159">
        <v>23.92</v>
      </c>
      <c r="N159">
        <v>24</v>
      </c>
      <c r="O159">
        <v>2590700</v>
      </c>
      <c r="P159" s="66"/>
      <c r="Q159" s="8"/>
      <c r="R159" s="8"/>
      <c r="S159" s="8"/>
      <c r="T159" s="8"/>
      <c r="U159" s="8"/>
      <c r="V159" s="8"/>
    </row>
    <row r="160" spans="2:22">
      <c r="B160" s="10" t="s">
        <v>93</v>
      </c>
      <c r="C160" s="12">
        <v>240</v>
      </c>
      <c r="D160" s="12">
        <v>154</v>
      </c>
      <c r="E160" s="12">
        <v>-356</v>
      </c>
      <c r="F160" s="12">
        <v>-235</v>
      </c>
      <c r="G160" s="12">
        <v>-337</v>
      </c>
      <c r="H160" s="12"/>
      <c r="I160" s="64"/>
      <c r="J160" s="36">
        <v>42561</v>
      </c>
      <c r="K160">
        <v>24.12</v>
      </c>
      <c r="L160">
        <v>24.12</v>
      </c>
      <c r="M160">
        <v>23.92</v>
      </c>
      <c r="N160">
        <v>24.12</v>
      </c>
      <c r="O160">
        <v>3072200</v>
      </c>
      <c r="P160" s="66"/>
      <c r="Q160" s="8"/>
      <c r="R160" s="8"/>
      <c r="S160" s="8"/>
      <c r="T160" s="8"/>
      <c r="U160" s="8"/>
      <c r="V160" s="8"/>
    </row>
    <row r="161" spans="2:22">
      <c r="B161" s="10" t="s">
        <v>128</v>
      </c>
      <c r="C161" s="12">
        <v>130</v>
      </c>
      <c r="D161" s="12">
        <v>-30</v>
      </c>
      <c r="E161" s="12">
        <v>81</v>
      </c>
      <c r="F161" s="12">
        <v>544</v>
      </c>
      <c r="G161" s="12">
        <v>-68</v>
      </c>
      <c r="H161" s="12"/>
      <c r="I161" s="64"/>
      <c r="J161" s="36">
        <v>42531</v>
      </c>
      <c r="K161">
        <v>24.14</v>
      </c>
      <c r="L161">
        <v>24.14</v>
      </c>
      <c r="M161">
        <v>24</v>
      </c>
      <c r="N161">
        <v>24.04</v>
      </c>
      <c r="O161">
        <v>1429000</v>
      </c>
      <c r="P161" s="66"/>
      <c r="Q161" s="8"/>
      <c r="R161" s="8"/>
      <c r="S161" s="8"/>
      <c r="T161" s="8"/>
      <c r="U161" s="8"/>
      <c r="V161" s="8"/>
    </row>
    <row r="162" spans="2:22">
      <c r="B162" s="10" t="s">
        <v>171</v>
      </c>
      <c r="C162" s="12">
        <v>19</v>
      </c>
      <c r="D162" s="12">
        <v>48</v>
      </c>
      <c r="E162" s="12">
        <v>-10</v>
      </c>
      <c r="F162" s="12">
        <v>-13</v>
      </c>
      <c r="G162" s="12">
        <v>-20</v>
      </c>
      <c r="H162" s="11"/>
      <c r="I162" s="64"/>
      <c r="J162" s="36">
        <v>42500</v>
      </c>
      <c r="K162">
        <v>24.12</v>
      </c>
      <c r="L162">
        <v>24.18</v>
      </c>
      <c r="M162">
        <v>23.74</v>
      </c>
      <c r="N162">
        <v>24.06</v>
      </c>
      <c r="O162">
        <v>3257800</v>
      </c>
      <c r="P162" s="66"/>
      <c r="Q162" s="8"/>
      <c r="R162" s="8"/>
      <c r="S162" s="8"/>
      <c r="T162" s="8"/>
      <c r="U162" s="8"/>
      <c r="V162" s="8"/>
    </row>
    <row r="163" spans="2:22">
      <c r="B163" s="10" t="s">
        <v>172</v>
      </c>
      <c r="C163" s="11">
        <v>1700</v>
      </c>
      <c r="D163" s="11">
        <v>1292</v>
      </c>
      <c r="E163" s="12">
        <v>808</v>
      </c>
      <c r="F163" s="12">
        <v>577</v>
      </c>
      <c r="G163" s="11">
        <v>1408</v>
      </c>
      <c r="H163" s="18"/>
      <c r="I163" s="64"/>
      <c r="J163" s="36">
        <v>42470</v>
      </c>
      <c r="K163">
        <v>23.94</v>
      </c>
      <c r="L163">
        <v>24.14</v>
      </c>
      <c r="M163">
        <v>23.94</v>
      </c>
      <c r="N163">
        <v>24.04</v>
      </c>
      <c r="O163">
        <v>3190500</v>
      </c>
      <c r="P163" s="66"/>
      <c r="Q163" s="8"/>
      <c r="R163" s="8"/>
      <c r="S163" s="8"/>
      <c r="T163" s="8"/>
      <c r="U163" s="8"/>
      <c r="V163" s="8"/>
    </row>
    <row r="164" spans="2:22">
      <c r="B164" s="10" t="s">
        <v>173</v>
      </c>
      <c r="C164" s="18" t="s">
        <v>31</v>
      </c>
      <c r="D164" s="17">
        <v>-0.24010000000000001</v>
      </c>
      <c r="E164" s="17">
        <v>-0.37419999999999998</v>
      </c>
      <c r="F164" s="17">
        <v>-0.28649999999999998</v>
      </c>
      <c r="G164" s="16">
        <v>1.4419</v>
      </c>
      <c r="H164" s="155"/>
      <c r="I164" s="65"/>
      <c r="J164" s="36" t="s">
        <v>335</v>
      </c>
      <c r="K164">
        <v>24.02</v>
      </c>
      <c r="L164">
        <v>24.1</v>
      </c>
      <c r="M164">
        <v>23.96</v>
      </c>
      <c r="N164">
        <v>23.98</v>
      </c>
      <c r="O164">
        <v>2986300</v>
      </c>
      <c r="P164" s="66"/>
      <c r="Q164" s="8"/>
      <c r="R164" s="8"/>
      <c r="S164" s="8"/>
      <c r="T164" s="8"/>
      <c r="U164" s="8"/>
      <c r="V164" s="8"/>
    </row>
    <row r="165" spans="2:22">
      <c r="B165" s="10" t="s">
        <v>174</v>
      </c>
      <c r="C165" s="16">
        <v>0.16889999999999999</v>
      </c>
      <c r="D165" s="16">
        <v>0.14119999999999999</v>
      </c>
      <c r="E165" s="16">
        <v>7.2599999999999998E-2</v>
      </c>
      <c r="F165" s="16">
        <v>4.2299999999999997E-2</v>
      </c>
      <c r="G165" s="16">
        <v>8.5300000000000001E-2</v>
      </c>
      <c r="H165" s="8"/>
      <c r="I165" s="66"/>
      <c r="J165" s="36" t="s">
        <v>336</v>
      </c>
      <c r="K165">
        <v>24.08</v>
      </c>
      <c r="L165">
        <v>24.16</v>
      </c>
      <c r="M165">
        <v>24.04</v>
      </c>
      <c r="N165">
        <v>24.04</v>
      </c>
      <c r="O165">
        <v>1415100</v>
      </c>
      <c r="P165" s="66"/>
      <c r="Q165" s="8"/>
      <c r="R165" s="8"/>
      <c r="S165" s="8"/>
      <c r="T165" s="8"/>
      <c r="U165" s="8"/>
      <c r="V165" s="8"/>
    </row>
    <row r="166" spans="2:22" ht="69">
      <c r="B166" s="8"/>
      <c r="C166" s="8"/>
      <c r="D166" s="8"/>
      <c r="E166" s="8"/>
      <c r="F166" s="8"/>
      <c r="G166" s="8"/>
      <c r="H166" s="7"/>
      <c r="I166" s="63" t="s">
        <v>28</v>
      </c>
      <c r="J166" s="36" t="s">
        <v>337</v>
      </c>
      <c r="K166">
        <v>24.16</v>
      </c>
      <c r="L166">
        <v>24.16</v>
      </c>
      <c r="M166">
        <v>24</v>
      </c>
      <c r="N166">
        <v>24.08</v>
      </c>
      <c r="O166">
        <v>1478900</v>
      </c>
      <c r="P166" s="66"/>
      <c r="Q166" s="8"/>
      <c r="R166" s="8"/>
      <c r="S166" s="8"/>
      <c r="T166" s="8"/>
      <c r="U166" s="8"/>
      <c r="V166" s="8"/>
    </row>
    <row r="167" spans="2:22">
      <c r="B167" s="32" t="s">
        <v>124</v>
      </c>
      <c r="C167" s="7">
        <v>2012</v>
      </c>
      <c r="D167" s="7">
        <v>2013</v>
      </c>
      <c r="E167" s="7">
        <v>2014</v>
      </c>
      <c r="F167" s="7">
        <v>2015</v>
      </c>
      <c r="G167" s="7">
        <v>2016</v>
      </c>
      <c r="H167" s="33"/>
      <c r="I167" s="67"/>
      <c r="J167" s="36" t="s">
        <v>338</v>
      </c>
      <c r="K167">
        <v>24.18</v>
      </c>
      <c r="L167">
        <v>24.18</v>
      </c>
      <c r="M167">
        <v>23.86</v>
      </c>
      <c r="N167">
        <v>24.1</v>
      </c>
      <c r="O167">
        <v>983800</v>
      </c>
      <c r="P167" s="66"/>
      <c r="Q167" s="8"/>
      <c r="R167" s="8"/>
      <c r="S167" s="8"/>
      <c r="T167" s="8"/>
      <c r="U167" s="8"/>
      <c r="V167" s="8"/>
    </row>
    <row r="168" spans="2:22">
      <c r="B168" s="33" t="s">
        <v>175</v>
      </c>
      <c r="C168" s="33">
        <v>-853</v>
      </c>
      <c r="D168" s="33">
        <v>-987</v>
      </c>
      <c r="E168" s="33">
        <v>-984</v>
      </c>
      <c r="F168" s="33">
        <v>-938</v>
      </c>
      <c r="G168" s="34">
        <v>-1789</v>
      </c>
      <c r="H168" s="33"/>
      <c r="I168" s="67"/>
      <c r="J168" s="36" t="s">
        <v>339</v>
      </c>
      <c r="K168">
        <v>23.8</v>
      </c>
      <c r="L168">
        <v>24.2</v>
      </c>
      <c r="M168">
        <v>23.8</v>
      </c>
      <c r="N168">
        <v>24.1</v>
      </c>
      <c r="O168">
        <v>2624600</v>
      </c>
      <c r="P168" s="66"/>
      <c r="Q168" s="8"/>
      <c r="R168" s="8"/>
      <c r="S168" s="8"/>
      <c r="T168" s="8"/>
      <c r="U168" s="8"/>
      <c r="V168" s="8"/>
    </row>
    <row r="169" spans="2:22">
      <c r="B169" s="33" t="s">
        <v>176</v>
      </c>
      <c r="C169" s="33">
        <v>-853</v>
      </c>
      <c r="D169" s="33">
        <v>-987</v>
      </c>
      <c r="E169" s="33">
        <v>-964</v>
      </c>
      <c r="F169" s="33">
        <v>-937</v>
      </c>
      <c r="G169" s="34">
        <v>-1783</v>
      </c>
      <c r="H169" s="33"/>
      <c r="I169" s="67"/>
      <c r="J169" s="36" t="s">
        <v>340</v>
      </c>
      <c r="K169">
        <v>23.62</v>
      </c>
      <c r="L169">
        <v>24.06</v>
      </c>
      <c r="M169">
        <v>23.62</v>
      </c>
      <c r="N169">
        <v>24.04</v>
      </c>
      <c r="O169">
        <v>2585700</v>
      </c>
      <c r="P169" s="66"/>
      <c r="Q169" s="8"/>
      <c r="R169" s="8"/>
      <c r="S169" s="8"/>
      <c r="T169" s="8"/>
      <c r="U169" s="8"/>
      <c r="V169" s="8"/>
    </row>
    <row r="170" spans="2:22">
      <c r="B170" s="33" t="s">
        <v>177</v>
      </c>
      <c r="C170" s="33">
        <v>0</v>
      </c>
      <c r="D170" s="33">
        <v>-1</v>
      </c>
      <c r="E170" s="33">
        <v>-20</v>
      </c>
      <c r="F170" s="33">
        <v>-1</v>
      </c>
      <c r="G170" s="33">
        <v>-5</v>
      </c>
      <c r="H170" s="35"/>
      <c r="I170" s="67"/>
      <c r="J170" s="36" t="s">
        <v>341</v>
      </c>
      <c r="K170">
        <v>23.96</v>
      </c>
      <c r="L170">
        <v>24</v>
      </c>
      <c r="M170">
        <v>23.78</v>
      </c>
      <c r="N170">
        <v>23.84</v>
      </c>
      <c r="O170">
        <v>1609400</v>
      </c>
      <c r="P170" s="66"/>
      <c r="Q170" s="8"/>
      <c r="R170" s="8"/>
      <c r="S170" s="8"/>
      <c r="T170" s="8"/>
      <c r="U170" s="8"/>
      <c r="V170" s="8"/>
    </row>
    <row r="171" spans="2:22">
      <c r="B171" s="33" t="s">
        <v>178</v>
      </c>
      <c r="C171" s="35" t="s">
        <v>31</v>
      </c>
      <c r="D171" s="17">
        <v>-0.1578</v>
      </c>
      <c r="E171" s="16">
        <v>3.7000000000000002E-3</v>
      </c>
      <c r="F171" s="16">
        <v>4.6199999999999998E-2</v>
      </c>
      <c r="G171" s="17">
        <v>-0.90639999999999998</v>
      </c>
      <c r="H171" s="17"/>
      <c r="I171" s="67"/>
      <c r="J171" s="36" t="s">
        <v>342</v>
      </c>
      <c r="K171">
        <v>23.96</v>
      </c>
      <c r="L171">
        <v>23.96</v>
      </c>
      <c r="M171">
        <v>23.72</v>
      </c>
      <c r="N171">
        <v>23.8</v>
      </c>
      <c r="O171">
        <v>1907500</v>
      </c>
      <c r="P171" s="66"/>
      <c r="Q171" s="8"/>
      <c r="R171" s="8"/>
      <c r="S171" s="8"/>
      <c r="T171" s="8"/>
      <c r="U171" s="8"/>
      <c r="V171" s="8"/>
    </row>
    <row r="172" spans="2:22">
      <c r="B172" s="33" t="s">
        <v>179</v>
      </c>
      <c r="C172" s="17">
        <v>-8.4699999999999998E-2</v>
      </c>
      <c r="D172" s="17">
        <v>-0.1079</v>
      </c>
      <c r="E172" s="17">
        <v>-8.8400000000000006E-2</v>
      </c>
      <c r="F172" s="17">
        <v>-6.8699999999999997E-2</v>
      </c>
      <c r="G172" s="17">
        <v>-0.1084</v>
      </c>
      <c r="H172" s="33"/>
      <c r="I172" s="67"/>
      <c r="J172" s="36" t="s">
        <v>343</v>
      </c>
      <c r="K172">
        <v>23.94</v>
      </c>
      <c r="L172">
        <v>23.94</v>
      </c>
      <c r="M172">
        <v>23.72</v>
      </c>
      <c r="N172">
        <v>23.82</v>
      </c>
      <c r="O172">
        <v>990500</v>
      </c>
      <c r="P172" s="66"/>
      <c r="Q172" s="8"/>
      <c r="R172" s="8"/>
      <c r="S172" s="8"/>
      <c r="T172" s="8"/>
      <c r="U172" s="8"/>
      <c r="V172" s="8"/>
    </row>
    <row r="173" spans="2:22">
      <c r="B173" s="33" t="s">
        <v>180</v>
      </c>
      <c r="C173" s="33">
        <v>-5</v>
      </c>
      <c r="D173" s="33">
        <v>-11</v>
      </c>
      <c r="E173" s="33">
        <v>-132</v>
      </c>
      <c r="F173" s="33">
        <v>-35</v>
      </c>
      <c r="G173" s="35" t="s">
        <v>31</v>
      </c>
      <c r="H173" s="33"/>
      <c r="I173" s="67"/>
      <c r="J173" s="36" t="s">
        <v>344</v>
      </c>
      <c r="K173">
        <v>23.8</v>
      </c>
      <c r="L173">
        <v>23.8</v>
      </c>
      <c r="M173">
        <v>23.74</v>
      </c>
      <c r="N173">
        <v>23.8</v>
      </c>
      <c r="O173">
        <v>657600</v>
      </c>
      <c r="P173" s="66"/>
      <c r="Q173" s="8"/>
      <c r="R173" s="8"/>
      <c r="S173" s="8"/>
      <c r="T173" s="8"/>
      <c r="U173" s="8"/>
      <c r="V173" s="8"/>
    </row>
    <row r="174" spans="2:22">
      <c r="B174" s="33" t="s">
        <v>181</v>
      </c>
      <c r="C174" s="33">
        <v>5</v>
      </c>
      <c r="D174" s="33">
        <v>4</v>
      </c>
      <c r="E174" s="33">
        <v>20</v>
      </c>
      <c r="F174" s="33">
        <v>170</v>
      </c>
      <c r="G174" s="34">
        <v>1206</v>
      </c>
      <c r="H174" s="33"/>
      <c r="I174" s="67"/>
      <c r="J174" s="36" t="s">
        <v>345</v>
      </c>
      <c r="K174">
        <v>23.7</v>
      </c>
      <c r="L174">
        <v>23.84</v>
      </c>
      <c r="M174">
        <v>23.62</v>
      </c>
      <c r="N174">
        <v>23.8</v>
      </c>
      <c r="O174">
        <v>1601000</v>
      </c>
      <c r="P174" s="66"/>
      <c r="Q174" s="8"/>
      <c r="R174" s="8"/>
      <c r="S174" s="8"/>
      <c r="T174" s="8"/>
      <c r="U174" s="8"/>
      <c r="V174" s="8"/>
    </row>
    <row r="175" spans="2:22">
      <c r="B175" s="33" t="s">
        <v>182</v>
      </c>
      <c r="C175" s="33">
        <v>-7</v>
      </c>
      <c r="D175" s="33">
        <v>31</v>
      </c>
      <c r="E175" s="33">
        <v>-133</v>
      </c>
      <c r="F175" s="33">
        <v>-47</v>
      </c>
      <c r="G175" s="33">
        <v>-391</v>
      </c>
      <c r="H175" s="33"/>
      <c r="I175" s="67"/>
      <c r="J175" s="36" t="s">
        <v>346</v>
      </c>
      <c r="K175">
        <v>23.7</v>
      </c>
      <c r="L175">
        <v>23.92</v>
      </c>
      <c r="M175">
        <v>23.7</v>
      </c>
      <c r="N175">
        <v>23.82</v>
      </c>
      <c r="O175">
        <v>1427600</v>
      </c>
      <c r="P175" s="66"/>
      <c r="Q175" s="8"/>
      <c r="R175" s="8"/>
      <c r="S175" s="8"/>
      <c r="T175" s="8"/>
      <c r="U175" s="8"/>
      <c r="V175" s="8"/>
    </row>
    <row r="176" spans="2:22">
      <c r="B176" s="33" t="s">
        <v>183</v>
      </c>
      <c r="C176" s="33">
        <v>-26</v>
      </c>
      <c r="D176" s="33">
        <v>-7</v>
      </c>
      <c r="E176" s="33">
        <v>-156</v>
      </c>
      <c r="F176" s="33">
        <v>-88</v>
      </c>
      <c r="G176" s="33">
        <v>-420</v>
      </c>
      <c r="H176" s="33"/>
      <c r="I176" s="67"/>
      <c r="J176" s="36" t="s">
        <v>347</v>
      </c>
      <c r="K176">
        <v>23.46</v>
      </c>
      <c r="L176">
        <v>24.28</v>
      </c>
      <c r="M176">
        <v>23.46</v>
      </c>
      <c r="N176">
        <v>23.86</v>
      </c>
      <c r="O176">
        <v>832200</v>
      </c>
      <c r="P176" s="66"/>
      <c r="Q176" s="8"/>
      <c r="R176" s="8"/>
      <c r="S176" s="8"/>
      <c r="T176" s="8"/>
      <c r="U176" s="8"/>
      <c r="V176" s="8"/>
    </row>
    <row r="177" spans="2:22">
      <c r="B177" s="33" t="s">
        <v>184</v>
      </c>
      <c r="C177" s="33">
        <v>19</v>
      </c>
      <c r="D177" s="33">
        <v>39</v>
      </c>
      <c r="E177" s="33">
        <v>23</v>
      </c>
      <c r="F177" s="33">
        <v>41</v>
      </c>
      <c r="G177" s="33">
        <v>30</v>
      </c>
      <c r="H177" s="35"/>
      <c r="I177" s="67"/>
      <c r="J177" s="36">
        <v>42622</v>
      </c>
      <c r="K177">
        <v>23.66</v>
      </c>
      <c r="L177">
        <v>23.98</v>
      </c>
      <c r="M177">
        <v>23.66</v>
      </c>
      <c r="N177">
        <v>23.76</v>
      </c>
      <c r="O177">
        <v>2290700</v>
      </c>
      <c r="P177" s="66"/>
      <c r="Q177" s="8"/>
      <c r="R177" s="8"/>
      <c r="S177" s="8"/>
      <c r="T177" s="8"/>
      <c r="U177" s="8"/>
      <c r="V177" s="8"/>
    </row>
    <row r="178" spans="2:22">
      <c r="B178" s="33" t="s">
        <v>185</v>
      </c>
      <c r="C178" s="35" t="s">
        <v>31</v>
      </c>
      <c r="D178" s="35" t="s">
        <v>31</v>
      </c>
      <c r="E178" s="33">
        <v>-8</v>
      </c>
      <c r="F178" s="33">
        <v>-24</v>
      </c>
      <c r="G178" s="34">
        <v>-1098</v>
      </c>
      <c r="H178" s="33"/>
      <c r="I178" s="67"/>
      <c r="J178" s="36">
        <v>42591</v>
      </c>
      <c r="K178">
        <v>23.84</v>
      </c>
      <c r="L178">
        <v>24.12</v>
      </c>
      <c r="M178">
        <v>23.84</v>
      </c>
      <c r="N178">
        <v>23.9</v>
      </c>
      <c r="O178">
        <v>1678600</v>
      </c>
      <c r="P178" s="66"/>
      <c r="Q178" s="8"/>
      <c r="R178" s="8"/>
      <c r="S178" s="8"/>
      <c r="T178" s="8"/>
      <c r="U178" s="8"/>
      <c r="V178" s="8"/>
    </row>
    <row r="179" spans="2:22">
      <c r="B179" s="33" t="s">
        <v>186</v>
      </c>
      <c r="C179" s="33">
        <v>403</v>
      </c>
      <c r="D179" s="33">
        <v>1</v>
      </c>
      <c r="E179" s="33">
        <v>6</v>
      </c>
      <c r="F179" s="33">
        <v>25</v>
      </c>
      <c r="G179" s="33">
        <v>42</v>
      </c>
      <c r="H179" s="33"/>
      <c r="I179" s="67"/>
      <c r="J179" s="36">
        <v>42560</v>
      </c>
      <c r="K179">
        <v>23.5</v>
      </c>
      <c r="L179">
        <v>23.84</v>
      </c>
      <c r="M179">
        <v>23.5</v>
      </c>
      <c r="N179">
        <v>23.8</v>
      </c>
      <c r="O179">
        <v>741200</v>
      </c>
      <c r="P179" s="66"/>
      <c r="Q179" s="8"/>
      <c r="R179" s="8"/>
      <c r="S179" s="8"/>
      <c r="T179" s="8"/>
      <c r="U179" s="8"/>
      <c r="V179" s="8"/>
    </row>
    <row r="180" spans="2:22">
      <c r="B180" s="33" t="s">
        <v>187</v>
      </c>
      <c r="C180" s="33">
        <v>-456</v>
      </c>
      <c r="D180" s="33">
        <v>-962</v>
      </c>
      <c r="E180" s="34">
        <v>-1232</v>
      </c>
      <c r="F180" s="33">
        <v>-848</v>
      </c>
      <c r="G180" s="34">
        <v>-2030</v>
      </c>
      <c r="H180" s="35"/>
      <c r="I180" s="67"/>
      <c r="J180" s="36">
        <v>42530</v>
      </c>
      <c r="K180">
        <v>23.5</v>
      </c>
      <c r="L180">
        <v>23.82</v>
      </c>
      <c r="M180">
        <v>23.5</v>
      </c>
      <c r="N180">
        <v>23.74</v>
      </c>
      <c r="O180">
        <v>341700</v>
      </c>
      <c r="P180" s="66"/>
      <c r="Q180" s="8"/>
      <c r="R180" s="8"/>
      <c r="S180" s="8"/>
      <c r="T180" s="8"/>
      <c r="U180" s="8"/>
      <c r="V180" s="8"/>
    </row>
    <row r="181" spans="2:22">
      <c r="B181" s="33" t="s">
        <v>188</v>
      </c>
      <c r="C181" s="35" t="s">
        <v>31</v>
      </c>
      <c r="D181" s="17">
        <v>-1.1103000000000001</v>
      </c>
      <c r="E181" s="17">
        <v>-0.27989999999999998</v>
      </c>
      <c r="F181" s="16">
        <v>0.31119999999999998</v>
      </c>
      <c r="G181" s="17">
        <v>-1.3929</v>
      </c>
      <c r="H181" s="17"/>
      <c r="I181" s="67"/>
      <c r="J181" s="36">
        <v>42499</v>
      </c>
      <c r="K181">
        <v>23.54</v>
      </c>
      <c r="L181">
        <v>23.72</v>
      </c>
      <c r="M181">
        <v>23.52</v>
      </c>
      <c r="N181">
        <v>23.62</v>
      </c>
      <c r="O181">
        <v>292000</v>
      </c>
      <c r="P181" s="66"/>
      <c r="Q181" s="8"/>
      <c r="R181" s="8"/>
      <c r="S181" s="8"/>
      <c r="T181" s="8"/>
      <c r="U181" s="8"/>
      <c r="V181" s="8"/>
    </row>
    <row r="182" spans="2:22">
      <c r="B182" s="33" t="s">
        <v>189</v>
      </c>
      <c r="C182" s="17">
        <v>-4.53E-2</v>
      </c>
      <c r="D182" s="17">
        <v>-0.1052</v>
      </c>
      <c r="E182" s="17">
        <v>-0.11070000000000001</v>
      </c>
      <c r="F182" s="17">
        <v>-6.2100000000000002E-2</v>
      </c>
      <c r="G182" s="17">
        <v>-0.123</v>
      </c>
      <c r="H182" s="8"/>
      <c r="I182" s="66"/>
      <c r="J182" s="36">
        <v>42409</v>
      </c>
      <c r="K182">
        <v>23.6</v>
      </c>
      <c r="L182">
        <v>23.74</v>
      </c>
      <c r="M182">
        <v>23.5</v>
      </c>
      <c r="N182">
        <v>23.72</v>
      </c>
      <c r="O182">
        <v>932800</v>
      </c>
      <c r="P182" s="66"/>
      <c r="Q182" s="8"/>
      <c r="R182" s="8"/>
      <c r="S182" s="8"/>
      <c r="T182" s="8"/>
      <c r="U182" s="8"/>
      <c r="V182" s="8"/>
    </row>
    <row r="183" spans="2:22" ht="69">
      <c r="B183" s="8"/>
      <c r="C183" s="8"/>
      <c r="D183" s="8"/>
      <c r="E183" s="8"/>
      <c r="F183" s="8"/>
      <c r="G183" s="8"/>
      <c r="H183" s="7"/>
      <c r="I183" s="63" t="s">
        <v>28</v>
      </c>
      <c r="J183" s="36">
        <v>42378</v>
      </c>
      <c r="K183">
        <v>23.58</v>
      </c>
      <c r="L183">
        <v>23.72</v>
      </c>
      <c r="M183">
        <v>23.4</v>
      </c>
      <c r="N183">
        <v>23.58</v>
      </c>
      <c r="O183">
        <v>774400</v>
      </c>
      <c r="P183" s="66"/>
      <c r="Q183" s="8"/>
      <c r="R183" s="8"/>
      <c r="S183" s="8"/>
      <c r="T183" s="8"/>
      <c r="U183" s="8"/>
      <c r="V183" s="8"/>
    </row>
    <row r="184" spans="2:22">
      <c r="B184" s="6" t="s">
        <v>124</v>
      </c>
      <c r="C184" s="7">
        <v>2012</v>
      </c>
      <c r="D184" s="7">
        <v>2013</v>
      </c>
      <c r="E184" s="7">
        <v>2014</v>
      </c>
      <c r="F184" s="7">
        <v>2015</v>
      </c>
      <c r="G184" s="7">
        <v>2016</v>
      </c>
      <c r="H184" s="12"/>
      <c r="I184" s="64"/>
      <c r="J184" s="36" t="s">
        <v>348</v>
      </c>
      <c r="K184">
        <v>23.9</v>
      </c>
      <c r="L184">
        <v>23.9</v>
      </c>
      <c r="M184">
        <v>23.42</v>
      </c>
      <c r="N184">
        <v>23.58</v>
      </c>
      <c r="O184">
        <v>1301000</v>
      </c>
      <c r="P184" s="66"/>
      <c r="Q184" s="8"/>
      <c r="R184" s="8"/>
      <c r="S184" s="8"/>
      <c r="T184" s="8"/>
      <c r="U184" s="8"/>
      <c r="V184" s="8"/>
    </row>
    <row r="185" spans="2:22">
      <c r="B185" s="10" t="s">
        <v>190</v>
      </c>
      <c r="C185" s="12">
        <v>-905</v>
      </c>
      <c r="D185" s="12">
        <v>-692</v>
      </c>
      <c r="E185" s="12">
        <v>-532</v>
      </c>
      <c r="F185" s="12">
        <v>-586</v>
      </c>
      <c r="G185" s="12">
        <v>-479</v>
      </c>
      <c r="H185" s="12"/>
      <c r="I185" s="64"/>
      <c r="J185" s="36" t="s">
        <v>349</v>
      </c>
      <c r="K185">
        <v>23.4</v>
      </c>
      <c r="L185">
        <v>25</v>
      </c>
      <c r="M185">
        <v>23.38</v>
      </c>
      <c r="N185">
        <v>23.52</v>
      </c>
      <c r="O185">
        <v>986000</v>
      </c>
      <c r="P185" s="66"/>
      <c r="Q185" s="8"/>
      <c r="R185" s="8"/>
      <c r="S185" s="8"/>
      <c r="T185" s="8"/>
      <c r="U185" s="8"/>
      <c r="V185" s="8"/>
    </row>
    <row r="186" spans="2:22">
      <c r="B186" s="10" t="s">
        <v>191</v>
      </c>
      <c r="C186" s="12">
        <v>-905</v>
      </c>
      <c r="D186" s="12">
        <v>-692</v>
      </c>
      <c r="E186" s="12">
        <v>-532</v>
      </c>
      <c r="F186" s="12">
        <v>-586</v>
      </c>
      <c r="G186" s="12">
        <v>-479</v>
      </c>
      <c r="H186" s="18"/>
      <c r="I186" s="64"/>
      <c r="J186" s="36" t="s">
        <v>350</v>
      </c>
      <c r="K186">
        <v>23.32</v>
      </c>
      <c r="L186">
        <v>23.8</v>
      </c>
      <c r="M186">
        <v>23.32</v>
      </c>
      <c r="N186">
        <v>23.56</v>
      </c>
      <c r="O186">
        <v>136300</v>
      </c>
      <c r="P186" s="66"/>
      <c r="Q186" s="8"/>
      <c r="R186" s="8"/>
      <c r="S186" s="8"/>
      <c r="T186" s="8"/>
      <c r="U186" s="8"/>
      <c r="V186" s="8"/>
    </row>
    <row r="187" spans="2:22">
      <c r="B187" s="10" t="s">
        <v>192</v>
      </c>
      <c r="C187" s="18" t="s">
        <v>31</v>
      </c>
      <c r="D187" s="18" t="s">
        <v>31</v>
      </c>
      <c r="E187" s="12">
        <v>36</v>
      </c>
      <c r="F187" s="18" t="s">
        <v>31</v>
      </c>
      <c r="G187" s="18" t="s">
        <v>31</v>
      </c>
      <c r="H187" s="18"/>
      <c r="I187" s="64"/>
      <c r="J187" s="36" t="s">
        <v>351</v>
      </c>
      <c r="K187">
        <v>23.22</v>
      </c>
      <c r="L187">
        <v>23.66</v>
      </c>
      <c r="M187">
        <v>23.22</v>
      </c>
      <c r="N187">
        <v>23.6</v>
      </c>
      <c r="O187">
        <v>611300</v>
      </c>
      <c r="P187" s="66"/>
      <c r="Q187" s="8"/>
      <c r="R187" s="8"/>
      <c r="S187" s="8"/>
      <c r="T187" s="8"/>
      <c r="U187" s="8"/>
      <c r="V187" s="8"/>
    </row>
    <row r="188" spans="2:22">
      <c r="B188" s="10" t="s">
        <v>193</v>
      </c>
      <c r="C188" s="18" t="s">
        <v>31</v>
      </c>
      <c r="D188" s="18" t="s">
        <v>31</v>
      </c>
      <c r="E188" s="12">
        <v>36</v>
      </c>
      <c r="F188" s="18" t="s">
        <v>31</v>
      </c>
      <c r="G188" s="18" t="s">
        <v>31</v>
      </c>
      <c r="H188" s="18"/>
      <c r="I188" s="64"/>
      <c r="J188" s="36" t="s">
        <v>352</v>
      </c>
      <c r="K188">
        <v>23.46</v>
      </c>
      <c r="L188">
        <v>23.66</v>
      </c>
      <c r="M188">
        <v>23.46</v>
      </c>
      <c r="N188">
        <v>23.52</v>
      </c>
      <c r="O188">
        <v>1067300</v>
      </c>
      <c r="P188" s="66"/>
      <c r="Q188" s="8"/>
      <c r="R188" s="8"/>
      <c r="S188" s="8"/>
      <c r="T188" s="8"/>
      <c r="U188" s="8"/>
      <c r="V188" s="8"/>
    </row>
    <row r="189" spans="2:22">
      <c r="B189" s="10" t="s">
        <v>194</v>
      </c>
      <c r="C189" s="18" t="s">
        <v>31</v>
      </c>
      <c r="D189" s="18" t="s">
        <v>31</v>
      </c>
      <c r="E189" s="12">
        <v>36</v>
      </c>
      <c r="F189" s="18" t="s">
        <v>31</v>
      </c>
      <c r="G189" s="18" t="s">
        <v>31</v>
      </c>
      <c r="H189" s="12"/>
      <c r="I189" s="64"/>
      <c r="J189" s="36" t="s">
        <v>353</v>
      </c>
      <c r="K189">
        <v>23.44</v>
      </c>
      <c r="L189">
        <v>23.66</v>
      </c>
      <c r="M189">
        <v>23.42</v>
      </c>
      <c r="N189">
        <v>23.5</v>
      </c>
      <c r="O189">
        <v>619300</v>
      </c>
      <c r="P189" s="66"/>
      <c r="Q189" s="8"/>
      <c r="R189" s="8"/>
      <c r="S189" s="8"/>
      <c r="T189" s="8"/>
      <c r="U189" s="8"/>
      <c r="V189" s="8"/>
    </row>
    <row r="190" spans="2:22">
      <c r="B190" s="10" t="s">
        <v>195</v>
      </c>
      <c r="C190" s="12">
        <v>454</v>
      </c>
      <c r="D190" s="12">
        <v>-185</v>
      </c>
      <c r="E190" s="12">
        <v>578</v>
      </c>
      <c r="F190" s="11">
        <v>1533</v>
      </c>
      <c r="G190" s="12">
        <v>35</v>
      </c>
      <c r="H190" s="12"/>
      <c r="I190" s="64"/>
      <c r="J190" s="36" t="s">
        <v>354</v>
      </c>
      <c r="K190">
        <v>23.46</v>
      </c>
      <c r="L190">
        <v>23.64</v>
      </c>
      <c r="M190">
        <v>23.44</v>
      </c>
      <c r="N190">
        <v>23.54</v>
      </c>
      <c r="O190">
        <v>1038000</v>
      </c>
      <c r="P190" s="66"/>
      <c r="Q190" s="8"/>
      <c r="R190" s="8"/>
      <c r="S190" s="8"/>
      <c r="T190" s="8"/>
      <c r="U190" s="8"/>
      <c r="V190" s="8"/>
    </row>
    <row r="191" spans="2:22">
      <c r="B191" s="10" t="s">
        <v>196</v>
      </c>
      <c r="C191" s="12">
        <v>-280</v>
      </c>
      <c r="D191" s="12">
        <v>-152</v>
      </c>
      <c r="E191" s="12">
        <v>602</v>
      </c>
      <c r="F191" s="12">
        <v>593</v>
      </c>
      <c r="G191" s="12">
        <v>-482</v>
      </c>
      <c r="H191" s="12"/>
      <c r="I191" s="64"/>
      <c r="J191" s="36" t="s">
        <v>355</v>
      </c>
      <c r="K191">
        <v>23.32</v>
      </c>
      <c r="L191">
        <v>23.64</v>
      </c>
      <c r="M191">
        <v>23.32</v>
      </c>
      <c r="N191">
        <v>23.64</v>
      </c>
      <c r="O191">
        <v>2313900</v>
      </c>
      <c r="P191" s="66"/>
      <c r="Q191" s="8"/>
      <c r="R191" s="8"/>
      <c r="S191" s="8"/>
      <c r="T191" s="8"/>
      <c r="U191" s="8"/>
      <c r="V191" s="8"/>
    </row>
    <row r="192" spans="2:22">
      <c r="B192" s="10" t="s">
        <v>197</v>
      </c>
      <c r="C192" s="12">
        <v>735</v>
      </c>
      <c r="D192" s="12">
        <v>-33</v>
      </c>
      <c r="E192" s="12">
        <v>-24</v>
      </c>
      <c r="F192" s="12">
        <v>940</v>
      </c>
      <c r="G192" s="12">
        <v>517</v>
      </c>
      <c r="H192" s="11"/>
      <c r="I192" s="64"/>
      <c r="J192" s="36" t="s">
        <v>356</v>
      </c>
      <c r="K192">
        <v>23.14</v>
      </c>
      <c r="L192">
        <v>23.44</v>
      </c>
      <c r="M192">
        <v>23.14</v>
      </c>
      <c r="N192">
        <v>23.36</v>
      </c>
      <c r="O192">
        <v>1492900</v>
      </c>
      <c r="P192" s="66"/>
      <c r="Q192" s="8"/>
      <c r="R192" s="8"/>
      <c r="S192" s="8"/>
      <c r="T192" s="8"/>
      <c r="U192" s="8"/>
      <c r="V192" s="8"/>
    </row>
    <row r="193" spans="2:22">
      <c r="B193" s="10" t="s">
        <v>198</v>
      </c>
      <c r="C193" s="11">
        <v>1381</v>
      </c>
      <c r="D193" s="18" t="s">
        <v>31</v>
      </c>
      <c r="E193" s="18" t="s">
        <v>31</v>
      </c>
      <c r="F193" s="11">
        <v>1248</v>
      </c>
      <c r="G193" s="12">
        <v>521</v>
      </c>
      <c r="H193" s="12"/>
      <c r="I193" s="64"/>
      <c r="J193" s="36" t="s">
        <v>357</v>
      </c>
      <c r="K193">
        <v>23.2</v>
      </c>
      <c r="L193">
        <v>23.38</v>
      </c>
      <c r="M193">
        <v>23.2</v>
      </c>
      <c r="N193">
        <v>23.22</v>
      </c>
      <c r="O193">
        <v>1675200</v>
      </c>
      <c r="P193" s="66"/>
      <c r="Q193" s="8"/>
      <c r="R193" s="8"/>
      <c r="S193" s="8"/>
      <c r="T193" s="8"/>
      <c r="U193" s="8"/>
      <c r="V193" s="8"/>
    </row>
    <row r="194" spans="2:22">
      <c r="B194" s="10" t="s">
        <v>199</v>
      </c>
      <c r="C194" s="12">
        <v>-646</v>
      </c>
      <c r="D194" s="12">
        <v>-33</v>
      </c>
      <c r="E194" s="12">
        <v>-24</v>
      </c>
      <c r="F194" s="12">
        <v>-307</v>
      </c>
      <c r="G194" s="12">
        <v>-4</v>
      </c>
      <c r="H194" s="12"/>
      <c r="I194" s="64"/>
      <c r="J194" s="36" t="s">
        <v>358</v>
      </c>
      <c r="K194">
        <v>23.14</v>
      </c>
      <c r="L194">
        <v>23.34</v>
      </c>
      <c r="M194">
        <v>23.14</v>
      </c>
      <c r="N194">
        <v>23.3</v>
      </c>
      <c r="O194">
        <v>4333500</v>
      </c>
      <c r="P194" s="66"/>
      <c r="Q194" s="8"/>
      <c r="R194" s="8"/>
      <c r="S194" s="8"/>
      <c r="T194" s="8"/>
      <c r="U194" s="8"/>
      <c r="V194" s="8"/>
    </row>
    <row r="195" spans="2:22">
      <c r="B195" s="10" t="s">
        <v>167</v>
      </c>
      <c r="C195" s="12">
        <v>-67</v>
      </c>
      <c r="D195" s="12">
        <v>-43</v>
      </c>
      <c r="E195" s="12">
        <v>-98</v>
      </c>
      <c r="F195" s="12">
        <v>-72</v>
      </c>
      <c r="G195" s="12">
        <v>-40</v>
      </c>
      <c r="H195" s="12"/>
      <c r="I195" s="64"/>
      <c r="J195" s="36" t="s">
        <v>359</v>
      </c>
      <c r="K195">
        <v>23.06</v>
      </c>
      <c r="L195">
        <v>23.38</v>
      </c>
      <c r="M195">
        <v>23.06</v>
      </c>
      <c r="N195">
        <v>23.3</v>
      </c>
      <c r="O195">
        <v>1355300</v>
      </c>
      <c r="P195" s="66"/>
      <c r="Q195" s="8"/>
      <c r="R195" s="8"/>
      <c r="S195" s="8"/>
      <c r="T195" s="8"/>
      <c r="U195" s="8"/>
      <c r="V195" s="8"/>
    </row>
    <row r="196" spans="2:22">
      <c r="B196" s="10" t="s">
        <v>185</v>
      </c>
      <c r="C196" s="12">
        <v>-68</v>
      </c>
      <c r="D196" s="12">
        <v>-46</v>
      </c>
      <c r="E196" s="12">
        <v>-98</v>
      </c>
      <c r="F196" s="12">
        <v>-72</v>
      </c>
      <c r="G196" s="12">
        <v>-40</v>
      </c>
      <c r="H196" s="12"/>
      <c r="I196" s="64"/>
      <c r="J196" s="36">
        <v>42712</v>
      </c>
      <c r="K196">
        <v>23.3</v>
      </c>
      <c r="L196">
        <v>23.4</v>
      </c>
      <c r="M196">
        <v>23.18</v>
      </c>
      <c r="N196">
        <v>23.26</v>
      </c>
      <c r="O196">
        <v>655900</v>
      </c>
      <c r="P196" s="66"/>
      <c r="Q196" s="8"/>
      <c r="R196" s="8"/>
      <c r="S196" s="8"/>
      <c r="T196" s="8"/>
      <c r="U196" s="8"/>
      <c r="V196" s="8"/>
    </row>
    <row r="197" spans="2:22">
      <c r="B197" s="10" t="s">
        <v>186</v>
      </c>
      <c r="C197" s="12">
        <v>1</v>
      </c>
      <c r="D197" s="12">
        <v>3</v>
      </c>
      <c r="E197" s="18" t="s">
        <v>31</v>
      </c>
      <c r="F197" s="18" t="s">
        <v>31</v>
      </c>
      <c r="G197" s="18" t="s">
        <v>31</v>
      </c>
      <c r="H197" s="12"/>
      <c r="I197" s="64"/>
      <c r="J197" s="36">
        <v>42682</v>
      </c>
      <c r="K197">
        <v>23.1</v>
      </c>
      <c r="L197">
        <v>23.3</v>
      </c>
      <c r="M197">
        <v>23.1</v>
      </c>
      <c r="N197">
        <v>23.24</v>
      </c>
      <c r="O197">
        <v>1070200</v>
      </c>
      <c r="P197" s="66"/>
      <c r="Q197" s="8"/>
      <c r="R197" s="8"/>
      <c r="S197" s="8"/>
      <c r="T197" s="8"/>
      <c r="U197" s="8"/>
      <c r="V197" s="8"/>
    </row>
    <row r="198" spans="2:22">
      <c r="B198" s="10" t="s">
        <v>200</v>
      </c>
      <c r="C198" s="12">
        <v>-518</v>
      </c>
      <c r="D198" s="12">
        <v>-921</v>
      </c>
      <c r="E198" s="12">
        <v>-16</v>
      </c>
      <c r="F198" s="12">
        <v>875</v>
      </c>
      <c r="G198" s="12">
        <v>-484</v>
      </c>
      <c r="H198" s="18"/>
      <c r="I198" s="64"/>
      <c r="J198" s="36">
        <v>42651</v>
      </c>
      <c r="K198">
        <v>23.02</v>
      </c>
      <c r="L198">
        <v>23.28</v>
      </c>
      <c r="M198">
        <v>23.02</v>
      </c>
      <c r="N198">
        <v>23.16</v>
      </c>
      <c r="O198">
        <v>1107300</v>
      </c>
      <c r="P198" s="66"/>
      <c r="Q198" s="8"/>
      <c r="R198" s="8"/>
      <c r="S198" s="8"/>
      <c r="T198" s="8"/>
      <c r="U198" s="8"/>
      <c r="V198" s="8"/>
    </row>
    <row r="199" spans="2:22">
      <c r="B199" s="10" t="s">
        <v>201</v>
      </c>
      <c r="C199" s="18" t="s">
        <v>31</v>
      </c>
      <c r="D199" s="17">
        <v>-0.77829999999999999</v>
      </c>
      <c r="E199" s="16">
        <v>0.98240000000000005</v>
      </c>
      <c r="F199" s="16">
        <v>54.994900000000001</v>
      </c>
      <c r="G199" s="17">
        <v>-1.5528999999999999</v>
      </c>
      <c r="H199" s="17"/>
      <c r="I199" s="64"/>
      <c r="J199" s="36">
        <v>42621</v>
      </c>
      <c r="K199">
        <v>23.3</v>
      </c>
      <c r="L199">
        <v>23.36</v>
      </c>
      <c r="M199">
        <v>23.1</v>
      </c>
      <c r="N199">
        <v>23.1</v>
      </c>
      <c r="O199">
        <v>864300</v>
      </c>
      <c r="P199" s="66"/>
      <c r="Q199" s="8"/>
      <c r="R199" s="8"/>
      <c r="S199" s="8"/>
      <c r="T199" s="8"/>
      <c r="U199" s="8"/>
      <c r="V199" s="8"/>
    </row>
    <row r="200" spans="2:22">
      <c r="B200" s="10" t="s">
        <v>202</v>
      </c>
      <c r="C200" s="17">
        <v>-5.1400000000000001E-2</v>
      </c>
      <c r="D200" s="17">
        <v>-0.1007</v>
      </c>
      <c r="E200" s="17">
        <v>-1.5E-3</v>
      </c>
      <c r="F200" s="16">
        <v>6.4100000000000004E-2</v>
      </c>
      <c r="G200" s="17">
        <v>-2.93E-2</v>
      </c>
      <c r="H200" s="18"/>
      <c r="I200" s="64"/>
      <c r="J200" s="36">
        <v>42590</v>
      </c>
      <c r="K200">
        <v>23.26</v>
      </c>
      <c r="L200">
        <v>23.4</v>
      </c>
      <c r="M200">
        <v>23.22</v>
      </c>
      <c r="N200">
        <v>23.22</v>
      </c>
      <c r="O200">
        <v>667600</v>
      </c>
      <c r="P200" s="66"/>
      <c r="Q200" s="8"/>
      <c r="R200" s="8"/>
      <c r="S200" s="8"/>
      <c r="T200" s="8"/>
      <c r="U200" s="8"/>
      <c r="V200" s="8"/>
    </row>
    <row r="201" spans="2:22">
      <c r="B201" s="10" t="s">
        <v>203</v>
      </c>
      <c r="C201" s="18" t="s">
        <v>31</v>
      </c>
      <c r="D201" s="18" t="s">
        <v>31</v>
      </c>
      <c r="E201" s="18" t="s">
        <v>31</v>
      </c>
      <c r="F201" s="12">
        <v>184</v>
      </c>
      <c r="G201" s="12">
        <v>-8</v>
      </c>
      <c r="H201" s="12"/>
      <c r="I201" s="68" t="s">
        <v>31</v>
      </c>
      <c r="J201" s="36">
        <v>42498</v>
      </c>
      <c r="K201">
        <v>23.08</v>
      </c>
      <c r="L201">
        <v>23.24</v>
      </c>
      <c r="M201">
        <v>23.04</v>
      </c>
      <c r="N201">
        <v>23.12</v>
      </c>
      <c r="O201">
        <v>1396100</v>
      </c>
      <c r="P201" s="66"/>
      <c r="Q201" s="8"/>
      <c r="R201" s="8"/>
      <c r="S201" s="8"/>
      <c r="T201" s="8"/>
      <c r="U201" s="8"/>
      <c r="V201" s="8"/>
    </row>
    <row r="202" spans="2:22">
      <c r="B202" s="10" t="s">
        <v>204</v>
      </c>
      <c r="C202" s="12">
        <v>0</v>
      </c>
      <c r="D202" s="12">
        <v>0</v>
      </c>
      <c r="E202" s="12">
        <v>0</v>
      </c>
      <c r="F202" s="12">
        <v>0</v>
      </c>
      <c r="G202" s="12">
        <v>0</v>
      </c>
      <c r="H202" s="12"/>
      <c r="I202" s="64"/>
      <c r="J202" s="36">
        <v>42468</v>
      </c>
      <c r="K202">
        <v>23.1</v>
      </c>
      <c r="L202">
        <v>23.14</v>
      </c>
      <c r="M202">
        <v>22.98</v>
      </c>
      <c r="N202">
        <v>23.14</v>
      </c>
      <c r="O202">
        <v>151400</v>
      </c>
      <c r="P202" s="66"/>
      <c r="Q202" s="8"/>
      <c r="R202" s="8"/>
      <c r="S202" s="8"/>
      <c r="T202" s="8"/>
      <c r="U202" s="8"/>
      <c r="V202" s="8"/>
    </row>
    <row r="203" spans="2:22">
      <c r="B203" s="10" t="s">
        <v>205</v>
      </c>
      <c r="C203" s="12">
        <v>726</v>
      </c>
      <c r="D203" s="12">
        <v>-591</v>
      </c>
      <c r="E203" s="12">
        <v>-439</v>
      </c>
      <c r="F203" s="12">
        <v>787</v>
      </c>
      <c r="G203" s="11">
        <v>-1113</v>
      </c>
      <c r="H203" s="12"/>
      <c r="I203" s="64"/>
      <c r="J203" s="36">
        <v>42437</v>
      </c>
      <c r="K203">
        <v>23</v>
      </c>
      <c r="L203">
        <v>23.16</v>
      </c>
      <c r="M203">
        <v>23</v>
      </c>
      <c r="N203">
        <v>23.1</v>
      </c>
      <c r="O203">
        <v>1150900</v>
      </c>
      <c r="P203" s="66"/>
      <c r="Q203" s="8"/>
      <c r="R203" s="8"/>
      <c r="S203" s="8"/>
      <c r="T203" s="8"/>
      <c r="U203" s="8"/>
      <c r="V203" s="8"/>
    </row>
    <row r="204" spans="2:22">
      <c r="B204" s="10" t="s">
        <v>206</v>
      </c>
      <c r="C204" s="12">
        <v>847</v>
      </c>
      <c r="D204" s="12">
        <v>305</v>
      </c>
      <c r="E204" s="12">
        <v>-156</v>
      </c>
      <c r="F204" s="12">
        <v>-361</v>
      </c>
      <c r="G204" s="12">
        <v>-375</v>
      </c>
      <c r="H204" s="18"/>
      <c r="I204" s="64"/>
      <c r="J204" s="36">
        <v>42408</v>
      </c>
      <c r="K204">
        <v>23.04</v>
      </c>
      <c r="L204">
        <v>23.2</v>
      </c>
      <c r="M204">
        <v>23.02</v>
      </c>
      <c r="N204">
        <v>23.14</v>
      </c>
      <c r="O204">
        <v>391700</v>
      </c>
      <c r="P204" s="66"/>
      <c r="Q204" s="8"/>
      <c r="R204" s="8"/>
      <c r="S204" s="8"/>
      <c r="T204" s="8"/>
      <c r="U204" s="8"/>
      <c r="V204" s="8"/>
    </row>
    <row r="205" spans="2:22">
      <c r="B205" s="10" t="s">
        <v>207</v>
      </c>
      <c r="C205" s="18" t="s">
        <v>31</v>
      </c>
      <c r="D205" s="17">
        <v>-0.63970000000000005</v>
      </c>
      <c r="E205" s="17">
        <v>-1.5096000000000001</v>
      </c>
      <c r="F205" s="17">
        <v>-1.3176000000000001</v>
      </c>
      <c r="G205" s="17">
        <v>-3.9800000000000002E-2</v>
      </c>
      <c r="H205" s="18"/>
      <c r="I205" s="64"/>
      <c r="J205" s="36">
        <v>42377</v>
      </c>
      <c r="K205">
        <v>23.32</v>
      </c>
      <c r="L205">
        <v>23.42</v>
      </c>
      <c r="M205">
        <v>23.08</v>
      </c>
      <c r="N205">
        <v>23.2</v>
      </c>
      <c r="O205">
        <v>685800</v>
      </c>
      <c r="P205" s="66"/>
      <c r="Q205" s="8"/>
      <c r="R205" s="8"/>
      <c r="S205" s="8"/>
      <c r="T205" s="8"/>
      <c r="U205" s="8"/>
      <c r="V205" s="8"/>
    </row>
    <row r="206" spans="2:22">
      <c r="B206" s="10" t="s">
        <v>208</v>
      </c>
      <c r="C206" s="18" t="s">
        <v>31</v>
      </c>
      <c r="D206" s="18" t="s">
        <v>31</v>
      </c>
      <c r="E206" s="18" t="s">
        <v>31</v>
      </c>
      <c r="F206" s="18" t="s">
        <v>31</v>
      </c>
      <c r="G206" s="17">
        <v>-3.3399999999999999E-2</v>
      </c>
      <c r="H206" s="4"/>
      <c r="I206" s="69"/>
      <c r="J206" s="36" t="s">
        <v>360</v>
      </c>
      <c r="K206">
        <v>23.04</v>
      </c>
      <c r="L206">
        <v>23.42</v>
      </c>
      <c r="M206">
        <v>23.04</v>
      </c>
      <c r="N206">
        <v>23.12</v>
      </c>
      <c r="O206">
        <v>876800</v>
      </c>
    </row>
    <row r="207" spans="2:22">
      <c r="B207" s="4"/>
      <c r="C207" s="4"/>
      <c r="D207" s="4"/>
      <c r="E207" s="4"/>
      <c r="F207" s="4"/>
      <c r="G207" s="4"/>
      <c r="J207" s="36" t="s">
        <v>361</v>
      </c>
      <c r="K207">
        <v>23</v>
      </c>
      <c r="L207">
        <v>23.14</v>
      </c>
      <c r="M207">
        <v>22.92</v>
      </c>
      <c r="N207">
        <v>23.1</v>
      </c>
      <c r="O207">
        <v>475500</v>
      </c>
    </row>
    <row r="208" spans="2:22">
      <c r="J208" s="36" t="s">
        <v>362</v>
      </c>
      <c r="K208">
        <v>23</v>
      </c>
      <c r="L208">
        <v>23.2</v>
      </c>
      <c r="M208">
        <v>23</v>
      </c>
      <c r="N208">
        <v>23.1</v>
      </c>
      <c r="O208">
        <v>658000</v>
      </c>
    </row>
    <row r="209" spans="10:15">
      <c r="J209" s="36" t="s">
        <v>363</v>
      </c>
      <c r="K209">
        <v>23</v>
      </c>
      <c r="L209">
        <v>23.18</v>
      </c>
      <c r="M209">
        <v>22.92</v>
      </c>
      <c r="N209">
        <v>23.02</v>
      </c>
      <c r="O209">
        <v>1403100</v>
      </c>
    </row>
    <row r="210" spans="10:15">
      <c r="J210" s="36" t="s">
        <v>364</v>
      </c>
      <c r="K210">
        <v>23.2</v>
      </c>
      <c r="L210">
        <v>23.32</v>
      </c>
      <c r="M210">
        <v>23.02</v>
      </c>
      <c r="N210">
        <v>23.22</v>
      </c>
      <c r="O210">
        <v>576700</v>
      </c>
    </row>
    <row r="211" spans="10:15">
      <c r="J211" s="36" t="s">
        <v>365</v>
      </c>
      <c r="K211">
        <v>23.3</v>
      </c>
      <c r="L211">
        <v>23.3</v>
      </c>
      <c r="M211">
        <v>23.04</v>
      </c>
      <c r="N211">
        <v>23.1</v>
      </c>
      <c r="O211">
        <v>631800</v>
      </c>
    </row>
    <row r="212" spans="10:15">
      <c r="J212" s="36" t="s">
        <v>366</v>
      </c>
      <c r="K212">
        <v>23.02</v>
      </c>
      <c r="L212">
        <v>23.24</v>
      </c>
      <c r="M212">
        <v>23.02</v>
      </c>
      <c r="N212">
        <v>23.14</v>
      </c>
      <c r="O212">
        <v>984500</v>
      </c>
    </row>
    <row r="213" spans="10:15">
      <c r="J213" s="36" t="s">
        <v>367</v>
      </c>
      <c r="K213">
        <v>23.22</v>
      </c>
      <c r="L213">
        <v>23.24</v>
      </c>
      <c r="M213">
        <v>23.1</v>
      </c>
      <c r="N213">
        <v>23.1</v>
      </c>
      <c r="O213">
        <v>1115900</v>
      </c>
    </row>
    <row r="214" spans="10:15">
      <c r="J214" s="36" t="s">
        <v>368</v>
      </c>
      <c r="K214">
        <v>23.2</v>
      </c>
      <c r="L214">
        <v>23.36</v>
      </c>
      <c r="M214">
        <v>23.06</v>
      </c>
      <c r="N214">
        <v>23.24</v>
      </c>
      <c r="O214">
        <v>1001900</v>
      </c>
    </row>
    <row r="215" spans="10:15">
      <c r="J215" s="36" t="s">
        <v>369</v>
      </c>
      <c r="K215">
        <v>23.2</v>
      </c>
      <c r="L215">
        <v>23.38</v>
      </c>
      <c r="M215">
        <v>23.12</v>
      </c>
      <c r="N215">
        <v>23.2</v>
      </c>
      <c r="O215">
        <v>385700</v>
      </c>
    </row>
    <row r="216" spans="10:15">
      <c r="J216" s="36" t="s">
        <v>370</v>
      </c>
      <c r="K216">
        <v>23.2</v>
      </c>
      <c r="L216">
        <v>23.6</v>
      </c>
      <c r="M216">
        <v>23.02</v>
      </c>
      <c r="N216">
        <v>23.16</v>
      </c>
      <c r="O216">
        <v>1760800</v>
      </c>
    </row>
    <row r="217" spans="10:15">
      <c r="J217" s="36" t="s">
        <v>371</v>
      </c>
      <c r="K217">
        <v>23</v>
      </c>
      <c r="L217">
        <v>23.16</v>
      </c>
      <c r="M217">
        <v>22.98</v>
      </c>
      <c r="N217">
        <v>23.12</v>
      </c>
      <c r="O217">
        <v>926300</v>
      </c>
    </row>
    <row r="218" spans="10:15">
      <c r="J218" s="36" t="s">
        <v>372</v>
      </c>
      <c r="K218">
        <v>23.06</v>
      </c>
      <c r="L218">
        <v>23.34</v>
      </c>
      <c r="M218">
        <v>23.06</v>
      </c>
      <c r="N218">
        <v>23.24</v>
      </c>
      <c r="O218">
        <v>1559300</v>
      </c>
    </row>
    <row r="219" spans="10:15">
      <c r="J219" s="36">
        <v>42711</v>
      </c>
      <c r="K219">
        <v>23.3</v>
      </c>
      <c r="L219">
        <v>23.34</v>
      </c>
      <c r="M219">
        <v>23.12</v>
      </c>
      <c r="N219">
        <v>23.18</v>
      </c>
      <c r="O219">
        <v>1004300</v>
      </c>
    </row>
    <row r="220" spans="10:15">
      <c r="J220" s="36">
        <v>42681</v>
      </c>
      <c r="K220">
        <v>23.08</v>
      </c>
      <c r="L220">
        <v>23.58</v>
      </c>
      <c r="M220">
        <v>23.08</v>
      </c>
      <c r="N220">
        <v>23.3</v>
      </c>
      <c r="O220">
        <v>1089900</v>
      </c>
    </row>
    <row r="221" spans="10:15">
      <c r="J221" s="36">
        <v>42589</v>
      </c>
      <c r="K221">
        <v>23.02</v>
      </c>
      <c r="L221">
        <v>23.22</v>
      </c>
      <c r="M221">
        <v>23.02</v>
      </c>
      <c r="N221">
        <v>23.2</v>
      </c>
      <c r="O221">
        <v>1620500</v>
      </c>
    </row>
    <row r="222" spans="10:15">
      <c r="J222" s="36">
        <v>42497</v>
      </c>
      <c r="K222">
        <v>23.22</v>
      </c>
      <c r="L222">
        <v>23.34</v>
      </c>
      <c r="M222">
        <v>23.18</v>
      </c>
      <c r="N222">
        <v>23.22</v>
      </c>
      <c r="O222">
        <v>349100</v>
      </c>
    </row>
    <row r="223" spans="10:15">
      <c r="J223" s="36">
        <v>42467</v>
      </c>
      <c r="K223">
        <v>23.24</v>
      </c>
      <c r="L223">
        <v>23.64</v>
      </c>
      <c r="M223">
        <v>23.18</v>
      </c>
      <c r="N223">
        <v>23.22</v>
      </c>
      <c r="O223">
        <v>1015200</v>
      </c>
    </row>
    <row r="224" spans="10:15">
      <c r="J224" s="36">
        <v>42376</v>
      </c>
      <c r="K224">
        <v>23.08</v>
      </c>
      <c r="L224">
        <v>23.22</v>
      </c>
      <c r="M224">
        <v>23.04</v>
      </c>
      <c r="N224">
        <v>23.18</v>
      </c>
      <c r="O224">
        <v>1019400</v>
      </c>
    </row>
    <row r="225" spans="10:15">
      <c r="J225" s="36" t="s">
        <v>373</v>
      </c>
      <c r="K225">
        <v>23.22</v>
      </c>
      <c r="L225">
        <v>23.26</v>
      </c>
      <c r="M225">
        <v>23.12</v>
      </c>
      <c r="N225">
        <v>23.26</v>
      </c>
      <c r="O225">
        <v>703900</v>
      </c>
    </row>
    <row r="226" spans="10:15">
      <c r="J226" s="36" t="s">
        <v>374</v>
      </c>
      <c r="K226">
        <v>23.06</v>
      </c>
      <c r="L226">
        <v>23.3</v>
      </c>
      <c r="M226">
        <v>22.86</v>
      </c>
      <c r="N226">
        <v>23.22</v>
      </c>
      <c r="O226">
        <v>236400</v>
      </c>
    </row>
    <row r="227" spans="10:15">
      <c r="J227" s="36" t="s">
        <v>375</v>
      </c>
      <c r="K227">
        <v>22.9</v>
      </c>
      <c r="L227">
        <v>23.04</v>
      </c>
      <c r="M227">
        <v>22.84</v>
      </c>
      <c r="N227">
        <v>23</v>
      </c>
      <c r="O227">
        <v>539300</v>
      </c>
    </row>
    <row r="228" spans="10:15">
      <c r="J228" s="36" t="s">
        <v>376</v>
      </c>
      <c r="K228">
        <v>22.84</v>
      </c>
      <c r="L228">
        <v>23.08</v>
      </c>
      <c r="M228">
        <v>22.84</v>
      </c>
      <c r="N228">
        <v>23</v>
      </c>
      <c r="O228">
        <v>788300</v>
      </c>
    </row>
    <row r="229" spans="10:15">
      <c r="J229" s="36" t="s">
        <v>377</v>
      </c>
      <c r="K229">
        <v>23.3</v>
      </c>
      <c r="L229">
        <v>23.3</v>
      </c>
      <c r="M229">
        <v>22.72</v>
      </c>
      <c r="N229">
        <v>23</v>
      </c>
      <c r="O229">
        <v>1016700</v>
      </c>
    </row>
    <row r="230" spans="10:15">
      <c r="J230" s="36" t="s">
        <v>378</v>
      </c>
      <c r="K230">
        <v>22.92</v>
      </c>
      <c r="L230">
        <v>23.24</v>
      </c>
      <c r="M230">
        <v>22.92</v>
      </c>
      <c r="N230">
        <v>23.2</v>
      </c>
      <c r="O230">
        <v>348100</v>
      </c>
    </row>
    <row r="231" spans="10:15">
      <c r="J231" s="36" t="s">
        <v>379</v>
      </c>
      <c r="K231">
        <v>23</v>
      </c>
      <c r="L231">
        <v>23.1</v>
      </c>
      <c r="M231">
        <v>23</v>
      </c>
      <c r="N231">
        <v>23.08</v>
      </c>
      <c r="O231">
        <v>474000</v>
      </c>
    </row>
    <row r="232" spans="10:15">
      <c r="J232" s="36" t="s">
        <v>380</v>
      </c>
      <c r="K232">
        <v>23.16</v>
      </c>
      <c r="L232">
        <v>23.2</v>
      </c>
      <c r="M232">
        <v>22.94</v>
      </c>
      <c r="N232">
        <v>23.1</v>
      </c>
      <c r="O232">
        <v>1484500</v>
      </c>
    </row>
    <row r="233" spans="10:15">
      <c r="J233" s="36" t="s">
        <v>381</v>
      </c>
      <c r="K233">
        <v>23.04</v>
      </c>
      <c r="L233">
        <v>23.16</v>
      </c>
      <c r="M233">
        <v>23</v>
      </c>
      <c r="N233">
        <v>23.16</v>
      </c>
      <c r="O233">
        <v>616800</v>
      </c>
    </row>
    <row r="234" spans="10:15">
      <c r="J234" s="36" t="s">
        <v>382</v>
      </c>
      <c r="K234">
        <v>23.08</v>
      </c>
      <c r="L234">
        <v>23.08</v>
      </c>
      <c r="M234">
        <v>23</v>
      </c>
      <c r="N234">
        <v>23</v>
      </c>
      <c r="O234">
        <v>431800</v>
      </c>
    </row>
    <row r="235" spans="10:15">
      <c r="J235" s="36" t="s">
        <v>383</v>
      </c>
      <c r="K235">
        <v>23.04</v>
      </c>
      <c r="L235">
        <v>23.04</v>
      </c>
      <c r="M235">
        <v>23</v>
      </c>
      <c r="N235">
        <v>23.02</v>
      </c>
      <c r="O235">
        <v>1191800</v>
      </c>
    </row>
    <row r="236" spans="10:15">
      <c r="J236" s="36" t="s">
        <v>384</v>
      </c>
      <c r="K236">
        <v>23</v>
      </c>
      <c r="L236">
        <v>23.08</v>
      </c>
      <c r="M236">
        <v>22.92</v>
      </c>
      <c r="N236">
        <v>23.04</v>
      </c>
      <c r="O236">
        <v>400800</v>
      </c>
    </row>
    <row r="237" spans="10:15">
      <c r="J237" s="36" t="s">
        <v>385</v>
      </c>
      <c r="K237">
        <v>23</v>
      </c>
      <c r="L237">
        <v>23.2</v>
      </c>
      <c r="M237">
        <v>22.96</v>
      </c>
      <c r="N237">
        <v>23.08</v>
      </c>
      <c r="O237">
        <v>1193900</v>
      </c>
    </row>
    <row r="238" spans="10:15">
      <c r="J238" s="36">
        <v>42649</v>
      </c>
      <c r="K238">
        <v>23.3</v>
      </c>
      <c r="L238">
        <v>23.3</v>
      </c>
      <c r="M238">
        <v>23.06</v>
      </c>
      <c r="N238">
        <v>23.2</v>
      </c>
      <c r="O238">
        <v>600300</v>
      </c>
    </row>
    <row r="239" spans="10:15">
      <c r="J239" s="36">
        <v>42619</v>
      </c>
      <c r="K239">
        <v>23.3</v>
      </c>
      <c r="L239">
        <v>23.3</v>
      </c>
      <c r="M239">
        <v>23.06</v>
      </c>
      <c r="N239">
        <v>23.16</v>
      </c>
      <c r="O239">
        <v>1012400</v>
      </c>
    </row>
    <row r="240" spans="10:15">
      <c r="J240" s="36">
        <v>42588</v>
      </c>
      <c r="K240">
        <v>23.54</v>
      </c>
      <c r="L240">
        <v>23.54</v>
      </c>
      <c r="M240">
        <v>23.24</v>
      </c>
      <c r="N240">
        <v>23.3</v>
      </c>
      <c r="O240">
        <v>1245700</v>
      </c>
    </row>
    <row r="241" spans="10:15">
      <c r="J241" s="36">
        <v>42557</v>
      </c>
      <c r="K241">
        <v>23.28</v>
      </c>
      <c r="L241">
        <v>23.72</v>
      </c>
      <c r="M241">
        <v>22.9</v>
      </c>
      <c r="N241">
        <v>23.38</v>
      </c>
      <c r="O241">
        <v>894900</v>
      </c>
    </row>
    <row r="242" spans="10:15">
      <c r="J242" s="36">
        <v>42527</v>
      </c>
      <c r="K242">
        <v>23.28</v>
      </c>
      <c r="L242">
        <v>23.44</v>
      </c>
      <c r="M242">
        <v>22.98</v>
      </c>
      <c r="N242">
        <v>23.26</v>
      </c>
      <c r="O242">
        <v>656700</v>
      </c>
    </row>
    <row r="243" spans="10:15">
      <c r="J243" s="36">
        <v>42435</v>
      </c>
      <c r="K243">
        <v>23.18</v>
      </c>
      <c r="L243">
        <v>23.2</v>
      </c>
      <c r="M243">
        <v>23.06</v>
      </c>
      <c r="N243">
        <v>23.08</v>
      </c>
      <c r="O243">
        <v>737500</v>
      </c>
    </row>
    <row r="244" spans="10:15">
      <c r="J244" s="36">
        <v>42406</v>
      </c>
      <c r="K244">
        <v>23.04</v>
      </c>
      <c r="L244">
        <v>23.14</v>
      </c>
      <c r="M244">
        <v>22.86</v>
      </c>
      <c r="N244">
        <v>23.04</v>
      </c>
      <c r="O244">
        <v>889900</v>
      </c>
    </row>
    <row r="245" spans="10:15">
      <c r="J245" s="36">
        <v>42375</v>
      </c>
      <c r="K245">
        <v>23.28</v>
      </c>
      <c r="L245">
        <v>23.28</v>
      </c>
      <c r="M245">
        <v>22.9</v>
      </c>
      <c r="N245">
        <v>23.04</v>
      </c>
      <c r="O245">
        <v>939400</v>
      </c>
    </row>
    <row r="246" spans="10:15">
      <c r="J246" s="36" t="s">
        <v>386</v>
      </c>
      <c r="K246">
        <v>22.8</v>
      </c>
      <c r="L246">
        <v>23.28</v>
      </c>
      <c r="M246">
        <v>22.8</v>
      </c>
      <c r="N246">
        <v>23.04</v>
      </c>
      <c r="O246">
        <v>2160200</v>
      </c>
    </row>
    <row r="247" spans="10:15">
      <c r="J247" s="36" t="s">
        <v>387</v>
      </c>
      <c r="K247">
        <v>22.86</v>
      </c>
      <c r="L247">
        <v>23.44</v>
      </c>
      <c r="M247">
        <v>22.86</v>
      </c>
      <c r="N247">
        <v>23.04</v>
      </c>
      <c r="O247">
        <v>953700</v>
      </c>
    </row>
    <row r="248" spans="10:15">
      <c r="J248" s="36" t="s">
        <v>388</v>
      </c>
      <c r="K248">
        <v>22.92</v>
      </c>
      <c r="L248">
        <v>23.28</v>
      </c>
      <c r="M248">
        <v>22.92</v>
      </c>
      <c r="N248">
        <v>23.08</v>
      </c>
      <c r="O248">
        <v>543400</v>
      </c>
    </row>
    <row r="249" spans="10:15">
      <c r="J249" s="36" t="s">
        <v>389</v>
      </c>
      <c r="K249">
        <v>22.8</v>
      </c>
      <c r="L249">
        <v>23.28</v>
      </c>
      <c r="M249">
        <v>22.8</v>
      </c>
      <c r="N249">
        <v>23.16</v>
      </c>
      <c r="O249">
        <v>336300</v>
      </c>
    </row>
    <row r="250" spans="10:15">
      <c r="J250" s="36" t="s">
        <v>390</v>
      </c>
      <c r="K250">
        <v>23.42</v>
      </c>
      <c r="L250">
        <v>23.42</v>
      </c>
      <c r="M250">
        <v>22.84</v>
      </c>
      <c r="N250">
        <v>23.02</v>
      </c>
      <c r="O250">
        <v>818200</v>
      </c>
    </row>
    <row r="251" spans="10:15">
      <c r="J251" s="36" t="s">
        <v>391</v>
      </c>
      <c r="K251">
        <v>22.86</v>
      </c>
      <c r="L251">
        <v>23.34</v>
      </c>
      <c r="M251">
        <v>22.86</v>
      </c>
      <c r="N251">
        <v>23</v>
      </c>
      <c r="O251">
        <v>648000</v>
      </c>
    </row>
    <row r="252" spans="10:15">
      <c r="J252" s="36" t="s">
        <v>392</v>
      </c>
      <c r="K252">
        <v>22.8</v>
      </c>
      <c r="L252">
        <v>23.08</v>
      </c>
      <c r="M252">
        <v>22.8</v>
      </c>
      <c r="N252">
        <v>23.08</v>
      </c>
      <c r="O252">
        <v>619000</v>
      </c>
    </row>
    <row r="253" spans="10:15">
      <c r="J253" s="36" t="s">
        <v>393</v>
      </c>
      <c r="K253">
        <v>22.94</v>
      </c>
      <c r="L253">
        <v>23.04</v>
      </c>
      <c r="M253">
        <v>22.9</v>
      </c>
      <c r="N253">
        <v>22.94</v>
      </c>
      <c r="O253">
        <v>1947700</v>
      </c>
    </row>
    <row r="254" spans="10:15">
      <c r="J254" s="36" t="s">
        <v>394</v>
      </c>
      <c r="K254">
        <v>22.82</v>
      </c>
      <c r="L254">
        <v>23.32</v>
      </c>
      <c r="M254">
        <v>22.8</v>
      </c>
      <c r="N254">
        <v>23.04</v>
      </c>
      <c r="O254">
        <v>480700</v>
      </c>
    </row>
    <row r="255" spans="10:15">
      <c r="J255" s="36" t="s">
        <v>395</v>
      </c>
      <c r="K255">
        <v>22.8</v>
      </c>
      <c r="L255">
        <v>23.32</v>
      </c>
      <c r="M255">
        <v>22.78</v>
      </c>
      <c r="N255">
        <v>23</v>
      </c>
      <c r="O255">
        <v>1089700</v>
      </c>
    </row>
    <row r="256" spans="10:15">
      <c r="J256" s="36" t="s">
        <v>396</v>
      </c>
      <c r="K256">
        <v>23.1</v>
      </c>
      <c r="L256">
        <v>23.14</v>
      </c>
      <c r="M256">
        <v>22.74</v>
      </c>
      <c r="N256">
        <v>23</v>
      </c>
      <c r="O256">
        <v>1165200</v>
      </c>
    </row>
    <row r="257" spans="10:15">
      <c r="J257" s="36" t="s">
        <v>397</v>
      </c>
      <c r="K257">
        <v>22.62</v>
      </c>
      <c r="L257">
        <v>23.1</v>
      </c>
      <c r="M257">
        <v>22.62</v>
      </c>
      <c r="N257">
        <v>23.1</v>
      </c>
      <c r="O257">
        <v>338700</v>
      </c>
    </row>
    <row r="258" spans="10:15">
      <c r="J258" s="36" t="s">
        <v>398</v>
      </c>
      <c r="K258">
        <v>22.8</v>
      </c>
      <c r="L258">
        <v>23.8</v>
      </c>
      <c r="M258">
        <v>22.8</v>
      </c>
      <c r="N258">
        <v>22.86</v>
      </c>
      <c r="O258">
        <v>1229200</v>
      </c>
    </row>
    <row r="259" spans="10:15">
      <c r="J259" s="36">
        <v>42709</v>
      </c>
      <c r="K259">
        <v>22.74</v>
      </c>
      <c r="L259">
        <v>23.3</v>
      </c>
      <c r="M259">
        <v>22.74</v>
      </c>
      <c r="N259">
        <v>23.1</v>
      </c>
      <c r="O259">
        <v>1451600</v>
      </c>
    </row>
    <row r="260" spans="10:15">
      <c r="J260" s="36">
        <v>42679</v>
      </c>
      <c r="K260">
        <v>22.96</v>
      </c>
      <c r="L260">
        <v>23.08</v>
      </c>
      <c r="M260">
        <v>22.9</v>
      </c>
      <c r="N260">
        <v>23.08</v>
      </c>
      <c r="O260">
        <v>1625100</v>
      </c>
    </row>
    <row r="261" spans="10:15">
      <c r="J261" s="36">
        <v>42648</v>
      </c>
      <c r="K261">
        <v>22.82</v>
      </c>
      <c r="L261">
        <v>23.2</v>
      </c>
      <c r="M261">
        <v>22.7</v>
      </c>
      <c r="N261">
        <v>22.96</v>
      </c>
      <c r="O261">
        <v>765700</v>
      </c>
    </row>
    <row r="262" spans="10:15">
      <c r="J262" s="36">
        <v>42618</v>
      </c>
      <c r="K262">
        <v>22.84</v>
      </c>
      <c r="L262">
        <v>23</v>
      </c>
      <c r="M262">
        <v>22.82</v>
      </c>
      <c r="N262">
        <v>22.92</v>
      </c>
      <c r="O262">
        <v>460100</v>
      </c>
    </row>
    <row r="263" spans="10:15">
      <c r="J263" s="36">
        <v>42526</v>
      </c>
      <c r="K263">
        <v>23.16</v>
      </c>
      <c r="L263">
        <v>23.16</v>
      </c>
      <c r="M263">
        <v>22.86</v>
      </c>
      <c r="N263">
        <v>22.98</v>
      </c>
      <c r="O263">
        <v>784600</v>
      </c>
    </row>
    <row r="264" spans="10:15">
      <c r="J264" s="36">
        <v>42495</v>
      </c>
      <c r="K264">
        <v>23.22</v>
      </c>
      <c r="L264">
        <v>23.24</v>
      </c>
      <c r="M264">
        <v>23</v>
      </c>
      <c r="N264">
        <v>23.1</v>
      </c>
      <c r="O264">
        <v>590100</v>
      </c>
    </row>
    <row r="265" spans="10:15">
      <c r="J265" s="36">
        <v>42465</v>
      </c>
      <c r="K265">
        <v>23.34</v>
      </c>
      <c r="L265">
        <v>23.34</v>
      </c>
      <c r="M265">
        <v>23.04</v>
      </c>
      <c r="N265">
        <v>23.18</v>
      </c>
      <c r="O265">
        <v>1669200</v>
      </c>
    </row>
    <row r="266" spans="10:15">
      <c r="J266" s="36">
        <v>42434</v>
      </c>
      <c r="K266">
        <v>23.78</v>
      </c>
      <c r="L266">
        <v>24.04</v>
      </c>
      <c r="M266">
        <v>23.2</v>
      </c>
      <c r="N266">
        <v>23.38</v>
      </c>
      <c r="O266">
        <v>1464900</v>
      </c>
    </row>
    <row r="267" spans="10:15">
      <c r="J267" s="36" t="s">
        <v>399</v>
      </c>
      <c r="K267">
        <v>23.74</v>
      </c>
      <c r="L267">
        <v>23.96</v>
      </c>
      <c r="M267">
        <v>23.74</v>
      </c>
      <c r="N267">
        <v>23.92</v>
      </c>
      <c r="O267">
        <v>1062500</v>
      </c>
    </row>
    <row r="268" spans="10:15">
      <c r="J268" s="36" t="s">
        <v>400</v>
      </c>
      <c r="K268">
        <v>23.74</v>
      </c>
      <c r="L268">
        <v>24.08</v>
      </c>
      <c r="M268">
        <v>23.74</v>
      </c>
      <c r="N268">
        <v>24</v>
      </c>
      <c r="O268">
        <v>2020100</v>
      </c>
    </row>
    <row r="269" spans="10:15">
      <c r="J269" s="36" t="s">
        <v>401</v>
      </c>
      <c r="K269">
        <v>23.78</v>
      </c>
      <c r="L269">
        <v>23.94</v>
      </c>
      <c r="M269">
        <v>23.78</v>
      </c>
      <c r="N269">
        <v>23.92</v>
      </c>
      <c r="O269">
        <v>835800</v>
      </c>
    </row>
    <row r="270" spans="10:15">
      <c r="J270" s="36" t="s">
        <v>402</v>
      </c>
      <c r="K270">
        <v>23.82</v>
      </c>
      <c r="L270">
        <v>23.92</v>
      </c>
      <c r="M270">
        <v>23.8</v>
      </c>
      <c r="N270">
        <v>23.9</v>
      </c>
      <c r="O270">
        <v>1835400</v>
      </c>
    </row>
    <row r="271" spans="10:15">
      <c r="J271" s="36" t="s">
        <v>403</v>
      </c>
      <c r="K271">
        <v>23.78</v>
      </c>
      <c r="L271">
        <v>24.06</v>
      </c>
      <c r="M271">
        <v>23.78</v>
      </c>
      <c r="N271">
        <v>24.06</v>
      </c>
      <c r="O271">
        <v>1129900</v>
      </c>
    </row>
    <row r="272" spans="10:15">
      <c r="J272" s="36" t="s">
        <v>404</v>
      </c>
      <c r="K272">
        <v>23.82</v>
      </c>
      <c r="L272">
        <v>24.04</v>
      </c>
      <c r="M272">
        <v>23.82</v>
      </c>
      <c r="N272">
        <v>23.92</v>
      </c>
      <c r="O272">
        <v>716200</v>
      </c>
    </row>
    <row r="273" spans="10:15">
      <c r="J273" s="36" t="s">
        <v>405</v>
      </c>
      <c r="K273">
        <v>23.88</v>
      </c>
      <c r="L273">
        <v>24.16</v>
      </c>
      <c r="M273">
        <v>23.88</v>
      </c>
      <c r="N273">
        <v>24</v>
      </c>
      <c r="O273">
        <v>1118400</v>
      </c>
    </row>
    <row r="274" spans="10:15">
      <c r="J274" s="36" t="s">
        <v>406</v>
      </c>
      <c r="K274">
        <v>23.8</v>
      </c>
      <c r="L274">
        <v>24.48</v>
      </c>
      <c r="M274">
        <v>23.8</v>
      </c>
      <c r="N274">
        <v>23.92</v>
      </c>
      <c r="O274">
        <v>1069700</v>
      </c>
    </row>
    <row r="275" spans="10:15">
      <c r="J275" s="36" t="s">
        <v>407</v>
      </c>
      <c r="K275">
        <v>23.8</v>
      </c>
      <c r="L275">
        <v>24.16</v>
      </c>
      <c r="M275">
        <v>23.8</v>
      </c>
      <c r="N275">
        <v>23.92</v>
      </c>
      <c r="O275">
        <v>1227100</v>
      </c>
    </row>
    <row r="276" spans="10:15">
      <c r="J276" s="36" t="s">
        <v>408</v>
      </c>
      <c r="K276">
        <v>23.8</v>
      </c>
      <c r="L276">
        <v>24</v>
      </c>
      <c r="M276">
        <v>23.64</v>
      </c>
      <c r="N276">
        <v>24</v>
      </c>
      <c r="O276">
        <v>255700</v>
      </c>
    </row>
    <row r="277" spans="10:15">
      <c r="J277" s="36" t="s">
        <v>409</v>
      </c>
      <c r="K277">
        <v>23.72</v>
      </c>
      <c r="L277">
        <v>24.3</v>
      </c>
      <c r="M277">
        <v>23.72</v>
      </c>
      <c r="N277">
        <v>24</v>
      </c>
      <c r="O277">
        <v>1044800</v>
      </c>
    </row>
    <row r="278" spans="10:15">
      <c r="J278" s="36" t="s">
        <v>410</v>
      </c>
      <c r="K278">
        <v>23.8</v>
      </c>
      <c r="L278">
        <v>24.08</v>
      </c>
      <c r="M278">
        <v>23.8</v>
      </c>
      <c r="N278">
        <v>23.88</v>
      </c>
      <c r="O278">
        <v>1323200</v>
      </c>
    </row>
    <row r="279" spans="10:15">
      <c r="J279" s="36" t="s">
        <v>411</v>
      </c>
      <c r="K279">
        <v>23.86</v>
      </c>
      <c r="L279">
        <v>24.14</v>
      </c>
      <c r="M279">
        <v>23.8</v>
      </c>
      <c r="N279">
        <v>24</v>
      </c>
      <c r="O279">
        <v>855100</v>
      </c>
    </row>
    <row r="280" spans="10:15">
      <c r="J280" s="36">
        <v>42708</v>
      </c>
      <c r="K280">
        <v>23.88</v>
      </c>
      <c r="L280">
        <v>23.96</v>
      </c>
      <c r="M280">
        <v>23.7</v>
      </c>
      <c r="N280">
        <v>23.86</v>
      </c>
      <c r="O280">
        <v>208100</v>
      </c>
    </row>
    <row r="281" spans="10:15">
      <c r="J281" s="36">
        <v>42678</v>
      </c>
      <c r="K281">
        <v>23.88</v>
      </c>
      <c r="L281">
        <v>24.08</v>
      </c>
      <c r="M281">
        <v>23.88</v>
      </c>
      <c r="N281">
        <v>24.02</v>
      </c>
      <c r="O281">
        <v>1601700</v>
      </c>
    </row>
    <row r="282" spans="10:15">
      <c r="J282" s="36">
        <v>42586</v>
      </c>
      <c r="K282">
        <v>23.9</v>
      </c>
      <c r="L282">
        <v>24.14</v>
      </c>
      <c r="M282">
        <v>23.9</v>
      </c>
      <c r="N282">
        <v>24.02</v>
      </c>
      <c r="O282">
        <v>845400</v>
      </c>
    </row>
    <row r="283" spans="10:15">
      <c r="J283" s="36">
        <v>42555</v>
      </c>
      <c r="K283">
        <v>24.06</v>
      </c>
      <c r="L283">
        <v>24.44</v>
      </c>
      <c r="M283">
        <v>23.96</v>
      </c>
      <c r="N283">
        <v>23.96</v>
      </c>
      <c r="O283">
        <v>1139400</v>
      </c>
    </row>
    <row r="284" spans="10:15">
      <c r="J284" s="36">
        <v>42525</v>
      </c>
      <c r="K284">
        <v>23.94</v>
      </c>
      <c r="L284">
        <v>24.5</v>
      </c>
      <c r="M284">
        <v>23.94</v>
      </c>
      <c r="N284">
        <v>24.5</v>
      </c>
      <c r="O284">
        <v>604400</v>
      </c>
    </row>
    <row r="285" spans="10:15">
      <c r="J285" s="36">
        <v>42494</v>
      </c>
      <c r="K285">
        <v>23.98</v>
      </c>
      <c r="L285">
        <v>24.34</v>
      </c>
      <c r="M285">
        <v>23.98</v>
      </c>
      <c r="N285">
        <v>24.1</v>
      </c>
      <c r="O285">
        <v>1269000</v>
      </c>
    </row>
    <row r="286" spans="10:15">
      <c r="J286" s="36">
        <v>42464</v>
      </c>
      <c r="K286">
        <v>23.6</v>
      </c>
      <c r="L286">
        <v>24.26</v>
      </c>
      <c r="M286">
        <v>23.6</v>
      </c>
      <c r="N286">
        <v>24.16</v>
      </c>
      <c r="O286">
        <v>508000</v>
      </c>
    </row>
    <row r="287" spans="10:15">
      <c r="J287" s="36">
        <v>42373</v>
      </c>
      <c r="K287">
        <v>23.66</v>
      </c>
      <c r="L287">
        <v>24.3</v>
      </c>
      <c r="M287">
        <v>23.66</v>
      </c>
      <c r="N287">
        <v>24</v>
      </c>
      <c r="O287">
        <v>830000</v>
      </c>
    </row>
    <row r="288" spans="10:15">
      <c r="J288" s="36" t="s">
        <v>412</v>
      </c>
      <c r="K288">
        <v>24.24</v>
      </c>
      <c r="L288">
        <v>24.26</v>
      </c>
      <c r="M288">
        <v>23.94</v>
      </c>
      <c r="N288">
        <v>24</v>
      </c>
      <c r="O288">
        <v>1678200</v>
      </c>
    </row>
    <row r="289" spans="10:15">
      <c r="J289" s="36" t="s">
        <v>413</v>
      </c>
      <c r="K289">
        <v>24.28</v>
      </c>
      <c r="L289">
        <v>24.3</v>
      </c>
      <c r="M289">
        <v>23.98</v>
      </c>
      <c r="N289">
        <v>24</v>
      </c>
      <c r="O289">
        <v>1850800</v>
      </c>
    </row>
    <row r="290" spans="10:15">
      <c r="J290" s="36" t="s">
        <v>414</v>
      </c>
      <c r="K290">
        <v>24.08</v>
      </c>
      <c r="L290">
        <v>24.24</v>
      </c>
      <c r="M290">
        <v>23.92</v>
      </c>
      <c r="N290">
        <v>24</v>
      </c>
      <c r="O290">
        <v>2001400</v>
      </c>
    </row>
    <row r="291" spans="10:15">
      <c r="J291" s="36" t="s">
        <v>415</v>
      </c>
      <c r="K291">
        <v>23.9</v>
      </c>
      <c r="L291">
        <v>24.1</v>
      </c>
      <c r="M291">
        <v>23.9</v>
      </c>
      <c r="N291">
        <v>23.98</v>
      </c>
      <c r="O291">
        <v>650900</v>
      </c>
    </row>
    <row r="292" spans="10:15">
      <c r="J292" s="36" t="s">
        <v>416</v>
      </c>
      <c r="K292">
        <v>23.6</v>
      </c>
      <c r="L292">
        <v>24.08</v>
      </c>
      <c r="M292">
        <v>23.6</v>
      </c>
      <c r="N292">
        <v>24</v>
      </c>
      <c r="O292">
        <v>339600</v>
      </c>
    </row>
    <row r="293" spans="10:15">
      <c r="J293" s="36" t="s">
        <v>417</v>
      </c>
      <c r="K293">
        <v>24.06</v>
      </c>
      <c r="L293">
        <v>24.3</v>
      </c>
      <c r="M293">
        <v>23.92</v>
      </c>
      <c r="N293">
        <v>24</v>
      </c>
      <c r="O293">
        <v>368500</v>
      </c>
    </row>
    <row r="294" spans="10:15">
      <c r="J294" s="36" t="s">
        <v>418</v>
      </c>
      <c r="K294">
        <v>24.18</v>
      </c>
      <c r="L294">
        <v>24.52</v>
      </c>
      <c r="M294">
        <v>24.06</v>
      </c>
      <c r="N294">
        <v>24.18</v>
      </c>
      <c r="O294">
        <v>2270000</v>
      </c>
    </row>
    <row r="295" spans="10:15">
      <c r="J295" s="36" t="s">
        <v>419</v>
      </c>
      <c r="K295">
        <v>24.3</v>
      </c>
      <c r="L295">
        <v>24.32</v>
      </c>
      <c r="M295">
        <v>24.1</v>
      </c>
      <c r="N295">
        <v>24.28</v>
      </c>
      <c r="O295">
        <v>2023400</v>
      </c>
    </row>
    <row r="296" spans="10:15">
      <c r="J296" s="36" t="s">
        <v>420</v>
      </c>
      <c r="K296">
        <v>24.06</v>
      </c>
      <c r="L296">
        <v>24.42</v>
      </c>
      <c r="M296">
        <v>24.04</v>
      </c>
      <c r="N296">
        <v>24.18</v>
      </c>
      <c r="O296">
        <v>808500</v>
      </c>
    </row>
    <row r="297" spans="10:15">
      <c r="J297" s="36" t="s">
        <v>421</v>
      </c>
      <c r="K297">
        <v>24.46</v>
      </c>
      <c r="L297">
        <v>24.48</v>
      </c>
      <c r="M297">
        <v>23.98</v>
      </c>
      <c r="N297">
        <v>24.2</v>
      </c>
      <c r="O297">
        <v>2199500</v>
      </c>
    </row>
    <row r="298" spans="10:15">
      <c r="J298" s="36" t="s">
        <v>422</v>
      </c>
      <c r="K298">
        <v>24.46</v>
      </c>
      <c r="L298">
        <v>24.5</v>
      </c>
      <c r="M298">
        <v>24.12</v>
      </c>
      <c r="N298">
        <v>24.34</v>
      </c>
      <c r="O298">
        <v>1231700</v>
      </c>
    </row>
    <row r="299" spans="10:15">
      <c r="J299" s="36" t="s">
        <v>423</v>
      </c>
      <c r="K299">
        <v>24.2</v>
      </c>
      <c r="L299">
        <v>24.54</v>
      </c>
      <c r="M299">
        <v>24.08</v>
      </c>
      <c r="N299">
        <v>24.14</v>
      </c>
      <c r="O299">
        <v>947900</v>
      </c>
    </row>
    <row r="300" spans="10:15">
      <c r="J300" s="36" t="s">
        <v>424</v>
      </c>
      <c r="K300">
        <v>23.9</v>
      </c>
      <c r="L300">
        <v>24.54</v>
      </c>
      <c r="M300">
        <v>23.9</v>
      </c>
      <c r="N300">
        <v>24.54</v>
      </c>
      <c r="O300">
        <v>748800</v>
      </c>
    </row>
    <row r="301" spans="10:15">
      <c r="J301" s="36" t="s">
        <v>425</v>
      </c>
      <c r="K301">
        <v>24.18</v>
      </c>
      <c r="L301">
        <v>24.48</v>
      </c>
      <c r="M301">
        <v>24.12</v>
      </c>
      <c r="N301">
        <v>24.18</v>
      </c>
      <c r="O301">
        <v>764200</v>
      </c>
    </row>
    <row r="302" spans="10:15">
      <c r="J302" s="36">
        <v>42677</v>
      </c>
      <c r="K302">
        <v>24.4</v>
      </c>
      <c r="L302">
        <v>24.4</v>
      </c>
      <c r="M302">
        <v>24.12</v>
      </c>
      <c r="N302">
        <v>24.18</v>
      </c>
      <c r="O302">
        <v>1224600</v>
      </c>
    </row>
    <row r="303" spans="10:15">
      <c r="J303" s="36">
        <v>42646</v>
      </c>
      <c r="K303">
        <v>24.28</v>
      </c>
      <c r="L303">
        <v>24.3</v>
      </c>
      <c r="M303">
        <v>23.9</v>
      </c>
      <c r="N303">
        <v>23.98</v>
      </c>
      <c r="O303">
        <v>1141200</v>
      </c>
    </row>
    <row r="304" spans="10:15">
      <c r="J304" s="36">
        <v>42616</v>
      </c>
      <c r="K304">
        <v>24.28</v>
      </c>
      <c r="L304">
        <v>24.28</v>
      </c>
      <c r="M304">
        <v>24</v>
      </c>
      <c r="N304">
        <v>24</v>
      </c>
      <c r="O304">
        <v>1181700</v>
      </c>
    </row>
    <row r="305" spans="10:15">
      <c r="J305" s="36">
        <v>42585</v>
      </c>
      <c r="K305">
        <v>24.42</v>
      </c>
      <c r="L305">
        <v>24.42</v>
      </c>
      <c r="M305">
        <v>23.94</v>
      </c>
      <c r="N305">
        <v>24</v>
      </c>
      <c r="O305">
        <v>979500</v>
      </c>
    </row>
    <row r="306" spans="10:15">
      <c r="J306" s="36">
        <v>42554</v>
      </c>
      <c r="K306">
        <v>24</v>
      </c>
      <c r="L306">
        <v>24.36</v>
      </c>
      <c r="M306">
        <v>23.98</v>
      </c>
      <c r="N306">
        <v>24</v>
      </c>
      <c r="O306">
        <v>1664800</v>
      </c>
    </row>
    <row r="307" spans="10:15">
      <c r="J307" s="36">
        <v>42463</v>
      </c>
      <c r="K307">
        <v>24.38</v>
      </c>
      <c r="L307">
        <v>24.38</v>
      </c>
      <c r="M307">
        <v>23.6</v>
      </c>
      <c r="N307">
        <v>23.72</v>
      </c>
      <c r="O307">
        <v>812700</v>
      </c>
    </row>
    <row r="308" spans="10:15">
      <c r="J308" s="36">
        <v>42432</v>
      </c>
      <c r="K308">
        <v>23.8</v>
      </c>
      <c r="L308">
        <v>24.48</v>
      </c>
      <c r="M308">
        <v>23.8</v>
      </c>
      <c r="N308">
        <v>24</v>
      </c>
      <c r="O308">
        <v>1119100</v>
      </c>
    </row>
    <row r="309" spans="10:15">
      <c r="J309" s="36">
        <v>42403</v>
      </c>
      <c r="K309">
        <v>23.9</v>
      </c>
      <c r="L309">
        <v>24.48</v>
      </c>
      <c r="M309">
        <v>23.68</v>
      </c>
      <c r="N309">
        <v>23.88</v>
      </c>
      <c r="O309">
        <v>2239400</v>
      </c>
    </row>
    <row r="310" spans="10:15">
      <c r="J310" s="36">
        <v>42372</v>
      </c>
      <c r="K310">
        <v>24.5</v>
      </c>
      <c r="L310">
        <v>24.5</v>
      </c>
      <c r="M310">
        <v>23.78</v>
      </c>
      <c r="N310">
        <v>23.9</v>
      </c>
      <c r="O310">
        <v>796400</v>
      </c>
    </row>
    <row r="311" spans="10:15">
      <c r="J311" s="36" t="s">
        <v>426</v>
      </c>
      <c r="K311">
        <v>24</v>
      </c>
      <c r="L311">
        <v>24.32</v>
      </c>
      <c r="M311">
        <v>23.66</v>
      </c>
      <c r="N311">
        <v>23.8</v>
      </c>
      <c r="O311">
        <v>926200</v>
      </c>
    </row>
    <row r="312" spans="10:15">
      <c r="J312" s="36" t="s">
        <v>427</v>
      </c>
      <c r="K312">
        <v>24.48</v>
      </c>
      <c r="L312">
        <v>24.48</v>
      </c>
      <c r="M312">
        <v>23.96</v>
      </c>
      <c r="N312">
        <v>24</v>
      </c>
      <c r="O312">
        <v>1127600</v>
      </c>
    </row>
    <row r="313" spans="10:15">
      <c r="J313" s="36" t="s">
        <v>428</v>
      </c>
      <c r="K313">
        <v>24.5</v>
      </c>
      <c r="L313">
        <v>24.54</v>
      </c>
      <c r="M313">
        <v>23.88</v>
      </c>
      <c r="N313">
        <v>24</v>
      </c>
      <c r="O313">
        <v>1961400</v>
      </c>
    </row>
    <row r="314" spans="10:15">
      <c r="J314" s="36" t="s">
        <v>429</v>
      </c>
      <c r="K314">
        <v>24.58</v>
      </c>
      <c r="L314">
        <v>24.78</v>
      </c>
      <c r="M314">
        <v>23.84</v>
      </c>
      <c r="N314">
        <v>24.48</v>
      </c>
      <c r="O314">
        <v>1420800</v>
      </c>
    </row>
    <row r="315" spans="10:15">
      <c r="J315" s="36" t="s">
        <v>430</v>
      </c>
      <c r="K315">
        <v>23.98</v>
      </c>
      <c r="L315">
        <v>24.76</v>
      </c>
      <c r="M315">
        <v>23.98</v>
      </c>
      <c r="N315">
        <v>24.2</v>
      </c>
      <c r="O315">
        <v>1706900</v>
      </c>
    </row>
    <row r="316" spans="10:15">
      <c r="J316" s="36" t="s">
        <v>431</v>
      </c>
      <c r="K316">
        <v>24</v>
      </c>
      <c r="L316">
        <v>24.48</v>
      </c>
      <c r="M316">
        <v>23.98</v>
      </c>
      <c r="N316">
        <v>24</v>
      </c>
      <c r="O316">
        <v>1903700</v>
      </c>
    </row>
    <row r="317" spans="10:15">
      <c r="J317" s="36" t="s">
        <v>432</v>
      </c>
      <c r="K317">
        <v>24.36</v>
      </c>
      <c r="L317">
        <v>24.6</v>
      </c>
      <c r="M317">
        <v>24.16</v>
      </c>
      <c r="N317">
        <v>24.2</v>
      </c>
      <c r="O317">
        <v>2160300</v>
      </c>
    </row>
    <row r="318" spans="10:15">
      <c r="J318" s="36" t="s">
        <v>433</v>
      </c>
      <c r="K318">
        <v>23.9</v>
      </c>
      <c r="L318">
        <v>24.3</v>
      </c>
      <c r="M318">
        <v>23.9</v>
      </c>
      <c r="N318">
        <v>24.16</v>
      </c>
      <c r="O318">
        <v>3460100</v>
      </c>
    </row>
    <row r="319" spans="10:15">
      <c r="J319" s="36" t="s">
        <v>434</v>
      </c>
      <c r="K319">
        <v>23.56</v>
      </c>
      <c r="L319">
        <v>23.74</v>
      </c>
      <c r="M319">
        <v>23.54</v>
      </c>
      <c r="N319">
        <v>23.66</v>
      </c>
      <c r="O319">
        <v>1796000</v>
      </c>
    </row>
    <row r="320" spans="10:15">
      <c r="J320" s="36" t="s">
        <v>435</v>
      </c>
      <c r="K320">
        <v>23.54</v>
      </c>
      <c r="L320">
        <v>23.68</v>
      </c>
      <c r="M320">
        <v>23.4</v>
      </c>
      <c r="N320">
        <v>23.58</v>
      </c>
      <c r="O320">
        <v>920800</v>
      </c>
    </row>
    <row r="321" spans="10:15">
      <c r="J321" s="36" t="s">
        <v>436</v>
      </c>
      <c r="K321">
        <v>23.18</v>
      </c>
      <c r="L321">
        <v>23.86</v>
      </c>
      <c r="M321">
        <v>23.18</v>
      </c>
      <c r="N321">
        <v>23.4</v>
      </c>
      <c r="O321">
        <v>1104300</v>
      </c>
    </row>
    <row r="322" spans="10:15">
      <c r="J322" s="36">
        <v>42706</v>
      </c>
      <c r="K322">
        <v>23.86</v>
      </c>
      <c r="L322">
        <v>23.86</v>
      </c>
      <c r="M322">
        <v>23.12</v>
      </c>
      <c r="N322">
        <v>23.18</v>
      </c>
      <c r="O322">
        <v>641000</v>
      </c>
    </row>
    <row r="323" spans="10:15">
      <c r="J323" s="36">
        <v>42676</v>
      </c>
      <c r="K323">
        <v>22.98</v>
      </c>
      <c r="L323">
        <v>23.4</v>
      </c>
      <c r="M323">
        <v>22.94</v>
      </c>
      <c r="N323">
        <v>23.12</v>
      </c>
      <c r="O323">
        <v>1642300</v>
      </c>
    </row>
    <row r="324" spans="10:15">
      <c r="J324" s="36">
        <v>42645</v>
      </c>
      <c r="K324">
        <v>24</v>
      </c>
      <c r="L324">
        <v>24</v>
      </c>
      <c r="M324">
        <v>22.96</v>
      </c>
      <c r="N324">
        <v>22.96</v>
      </c>
      <c r="O324">
        <v>361100</v>
      </c>
    </row>
    <row r="325" spans="10:15">
      <c r="J325" s="36">
        <v>42492</v>
      </c>
      <c r="K325">
        <v>23.34</v>
      </c>
      <c r="L325">
        <v>23.86</v>
      </c>
      <c r="M325">
        <v>23.34</v>
      </c>
      <c r="N325">
        <v>23.82</v>
      </c>
      <c r="O325">
        <v>1466500</v>
      </c>
    </row>
    <row r="326" spans="10:15">
      <c r="J326" s="36">
        <v>42462</v>
      </c>
      <c r="K326">
        <v>23.3</v>
      </c>
      <c r="L326">
        <v>23.9</v>
      </c>
      <c r="M326">
        <v>23.28</v>
      </c>
      <c r="N326">
        <v>23.48</v>
      </c>
      <c r="O326">
        <v>1780200</v>
      </c>
    </row>
    <row r="327" spans="10:15">
      <c r="J327" s="36">
        <v>42431</v>
      </c>
      <c r="K327">
        <v>23.22</v>
      </c>
      <c r="L327">
        <v>23.6</v>
      </c>
      <c r="M327">
        <v>23.04</v>
      </c>
      <c r="N327">
        <v>23.26</v>
      </c>
      <c r="O327">
        <v>1062700</v>
      </c>
    </row>
    <row r="328" spans="10:15">
      <c r="J328" s="36">
        <v>42402</v>
      </c>
      <c r="K328">
        <v>24</v>
      </c>
      <c r="L328">
        <v>24</v>
      </c>
      <c r="M328">
        <v>23.2</v>
      </c>
      <c r="N328">
        <v>23.5</v>
      </c>
      <c r="O328">
        <v>1012000</v>
      </c>
    </row>
    <row r="329" spans="10:15">
      <c r="J329" s="36" t="s">
        <v>437</v>
      </c>
      <c r="K329">
        <v>23.68</v>
      </c>
      <c r="L329">
        <v>23.96</v>
      </c>
      <c r="M329">
        <v>22.92</v>
      </c>
      <c r="N329">
        <v>23.9</v>
      </c>
      <c r="O329">
        <v>2084700</v>
      </c>
    </row>
    <row r="330" spans="10:15">
      <c r="J330" s="36" t="s">
        <v>438</v>
      </c>
      <c r="K330">
        <v>23.02</v>
      </c>
      <c r="L330">
        <v>23.52</v>
      </c>
      <c r="M330">
        <v>22.76</v>
      </c>
      <c r="N330">
        <v>23.34</v>
      </c>
      <c r="O330">
        <v>1184400</v>
      </c>
    </row>
    <row r="331" spans="10:15">
      <c r="J331" s="36" t="s">
        <v>439</v>
      </c>
      <c r="K331">
        <v>22.9</v>
      </c>
      <c r="L331">
        <v>23.2</v>
      </c>
      <c r="M331">
        <v>22.74</v>
      </c>
      <c r="N331">
        <v>22.76</v>
      </c>
      <c r="O331">
        <v>733500</v>
      </c>
    </row>
    <row r="332" spans="10:15">
      <c r="J332" s="36" t="s">
        <v>440</v>
      </c>
      <c r="K332">
        <v>22.2</v>
      </c>
      <c r="L332">
        <v>23.18</v>
      </c>
      <c r="M332">
        <v>22.2</v>
      </c>
      <c r="N332">
        <v>22.78</v>
      </c>
      <c r="O332">
        <v>729800</v>
      </c>
    </row>
    <row r="333" spans="10:15">
      <c r="J333" s="36" t="s">
        <v>441</v>
      </c>
      <c r="K333">
        <v>22.7</v>
      </c>
      <c r="L333">
        <v>22.94</v>
      </c>
      <c r="M333">
        <v>22.62</v>
      </c>
      <c r="N333">
        <v>22.7</v>
      </c>
      <c r="O333">
        <v>550400</v>
      </c>
    </row>
    <row r="334" spans="10:15">
      <c r="J334" s="36" t="s">
        <v>442</v>
      </c>
      <c r="K334">
        <v>22.64</v>
      </c>
      <c r="L334">
        <v>22.74</v>
      </c>
      <c r="M334">
        <v>22.5</v>
      </c>
      <c r="N334">
        <v>22.62</v>
      </c>
      <c r="O334">
        <v>826100</v>
      </c>
    </row>
    <row r="335" spans="10:15">
      <c r="J335" s="36" t="s">
        <v>443</v>
      </c>
      <c r="K335">
        <v>22.62</v>
      </c>
      <c r="L335">
        <v>23.1</v>
      </c>
      <c r="M335">
        <v>22.62</v>
      </c>
      <c r="N335">
        <v>22.8</v>
      </c>
      <c r="O335">
        <v>889500</v>
      </c>
    </row>
    <row r="336" spans="10:15">
      <c r="J336" s="36" t="s">
        <v>444</v>
      </c>
      <c r="K336">
        <v>22.72</v>
      </c>
      <c r="L336">
        <v>22.98</v>
      </c>
      <c r="M336">
        <v>22.72</v>
      </c>
      <c r="N336">
        <v>22.76</v>
      </c>
      <c r="O336">
        <v>654400</v>
      </c>
    </row>
    <row r="337" spans="10:15">
      <c r="J337" s="36" t="s">
        <v>445</v>
      </c>
      <c r="K337">
        <v>22.36</v>
      </c>
      <c r="L337">
        <v>22.84</v>
      </c>
      <c r="M337">
        <v>22.32</v>
      </c>
      <c r="N337">
        <v>22.72</v>
      </c>
      <c r="O337">
        <v>267200</v>
      </c>
    </row>
    <row r="338" spans="10:15">
      <c r="J338" s="36" t="s">
        <v>446</v>
      </c>
      <c r="K338">
        <v>22.8</v>
      </c>
      <c r="L338">
        <v>23</v>
      </c>
      <c r="M338">
        <v>22.8</v>
      </c>
      <c r="N338">
        <v>22.86</v>
      </c>
      <c r="O338">
        <v>650700</v>
      </c>
    </row>
    <row r="339" spans="10:15">
      <c r="J339" s="36" t="s">
        <v>447</v>
      </c>
      <c r="K339">
        <v>22.86</v>
      </c>
      <c r="L339">
        <v>23</v>
      </c>
      <c r="M339">
        <v>22.58</v>
      </c>
      <c r="N339">
        <v>22.6</v>
      </c>
      <c r="O339">
        <v>403000</v>
      </c>
    </row>
    <row r="340" spans="10:15">
      <c r="J340" s="36" t="s">
        <v>448</v>
      </c>
      <c r="K340">
        <v>22.62</v>
      </c>
      <c r="L340">
        <v>23.1</v>
      </c>
      <c r="M340">
        <v>22.62</v>
      </c>
      <c r="N340">
        <v>22.86</v>
      </c>
      <c r="O340">
        <v>181300</v>
      </c>
    </row>
    <row r="341" spans="10:15">
      <c r="J341" s="36">
        <v>42705</v>
      </c>
      <c r="K341">
        <v>22.56</v>
      </c>
      <c r="L341">
        <v>23.02</v>
      </c>
      <c r="M341">
        <v>22.56</v>
      </c>
      <c r="N341">
        <v>22.86</v>
      </c>
      <c r="O341">
        <v>539200</v>
      </c>
    </row>
    <row r="342" spans="10:15">
      <c r="J342" s="36">
        <v>42675</v>
      </c>
      <c r="K342">
        <v>22.8</v>
      </c>
      <c r="L342">
        <v>22.82</v>
      </c>
      <c r="M342">
        <v>22.68</v>
      </c>
      <c r="N342">
        <v>22.8</v>
      </c>
      <c r="O342">
        <v>356400</v>
      </c>
    </row>
    <row r="343" spans="10:15">
      <c r="J343" s="36">
        <v>42583</v>
      </c>
      <c r="K343">
        <v>22.72</v>
      </c>
      <c r="L343">
        <v>23.16</v>
      </c>
      <c r="M343">
        <v>22.68</v>
      </c>
      <c r="N343">
        <v>22.92</v>
      </c>
      <c r="O343">
        <v>332500</v>
      </c>
    </row>
    <row r="344" spans="10:15">
      <c r="J344" s="36">
        <v>42552</v>
      </c>
      <c r="K344">
        <v>23.2</v>
      </c>
      <c r="L344">
        <v>23.26</v>
      </c>
      <c r="M344">
        <v>22.94</v>
      </c>
      <c r="N344">
        <v>22.98</v>
      </c>
      <c r="O344">
        <v>1062700</v>
      </c>
    </row>
    <row r="345" spans="10:15">
      <c r="J345" s="36">
        <v>42522</v>
      </c>
      <c r="K345">
        <v>22.8</v>
      </c>
      <c r="L345">
        <v>23.26</v>
      </c>
      <c r="M345">
        <v>22.8</v>
      </c>
      <c r="N345">
        <v>23.18</v>
      </c>
      <c r="O345">
        <v>1125100</v>
      </c>
    </row>
    <row r="346" spans="10:15">
      <c r="J346" s="36">
        <v>42491</v>
      </c>
      <c r="K346">
        <v>22.6</v>
      </c>
      <c r="L346">
        <v>23.3</v>
      </c>
      <c r="M346">
        <v>22.6</v>
      </c>
      <c r="N346">
        <v>23</v>
      </c>
      <c r="O346">
        <v>903700</v>
      </c>
    </row>
    <row r="347" spans="10:15">
      <c r="J347" s="36">
        <v>42461</v>
      </c>
      <c r="K347">
        <v>22.7</v>
      </c>
      <c r="L347">
        <v>23.2</v>
      </c>
      <c r="M347">
        <v>22.52</v>
      </c>
      <c r="N347">
        <v>22.8</v>
      </c>
      <c r="O347">
        <v>467300</v>
      </c>
    </row>
    <row r="348" spans="10:15">
      <c r="J348" s="36" t="s">
        <v>449</v>
      </c>
      <c r="K348">
        <v>23.18</v>
      </c>
      <c r="L348">
        <v>23.22</v>
      </c>
      <c r="M348">
        <v>22.88</v>
      </c>
      <c r="N348">
        <v>22.88</v>
      </c>
      <c r="O348">
        <v>1958600</v>
      </c>
    </row>
    <row r="349" spans="10:15">
      <c r="J349" s="36" t="s">
        <v>450</v>
      </c>
      <c r="K349">
        <v>23.02</v>
      </c>
      <c r="L349">
        <v>23.2</v>
      </c>
      <c r="M349">
        <v>22.9</v>
      </c>
      <c r="N349">
        <v>22.9</v>
      </c>
      <c r="O349">
        <v>826000</v>
      </c>
    </row>
    <row r="350" spans="10:15">
      <c r="J350" s="36" t="s">
        <v>451</v>
      </c>
      <c r="K350">
        <v>22.9</v>
      </c>
      <c r="L350">
        <v>23.12</v>
      </c>
      <c r="M350">
        <v>22.9</v>
      </c>
      <c r="N350">
        <v>23</v>
      </c>
      <c r="O350">
        <v>694300</v>
      </c>
    </row>
    <row r="351" spans="10:15">
      <c r="J351" s="36" t="s">
        <v>452</v>
      </c>
      <c r="K351">
        <v>23</v>
      </c>
      <c r="L351">
        <v>23.04</v>
      </c>
      <c r="M351">
        <v>22.74</v>
      </c>
      <c r="N351">
        <v>22.9</v>
      </c>
      <c r="O351">
        <v>657800</v>
      </c>
    </row>
    <row r="352" spans="10:15">
      <c r="J352" s="36" t="s">
        <v>453</v>
      </c>
      <c r="K352">
        <v>22.44</v>
      </c>
      <c r="L352">
        <v>23</v>
      </c>
      <c r="M352">
        <v>22.44</v>
      </c>
      <c r="N352">
        <v>23</v>
      </c>
      <c r="O352">
        <v>772400</v>
      </c>
    </row>
    <row r="353" spans="10:15">
      <c r="J353" s="36" t="s">
        <v>454</v>
      </c>
      <c r="K353">
        <v>22.34</v>
      </c>
      <c r="L353">
        <v>22.74</v>
      </c>
      <c r="M353">
        <v>22.34</v>
      </c>
      <c r="N353">
        <v>22.7</v>
      </c>
      <c r="O353">
        <v>412500</v>
      </c>
    </row>
    <row r="354" spans="10:15">
      <c r="J354" s="36" t="s">
        <v>455</v>
      </c>
      <c r="K354">
        <v>22.68</v>
      </c>
      <c r="L354">
        <v>22.7</v>
      </c>
      <c r="M354">
        <v>22.4</v>
      </c>
      <c r="N354">
        <v>22.5</v>
      </c>
      <c r="O354">
        <v>740800</v>
      </c>
    </row>
    <row r="355" spans="10:15">
      <c r="J355" s="36" t="s">
        <v>456</v>
      </c>
      <c r="K355">
        <v>22.88</v>
      </c>
      <c r="L355">
        <v>23.08</v>
      </c>
      <c r="M355">
        <v>22.28</v>
      </c>
      <c r="N355">
        <v>23.08</v>
      </c>
      <c r="O355">
        <v>2113900</v>
      </c>
    </row>
    <row r="356" spans="10:15">
      <c r="J356" s="36" t="s">
        <v>457</v>
      </c>
      <c r="K356">
        <v>22.5</v>
      </c>
      <c r="L356">
        <v>22.98</v>
      </c>
      <c r="M356">
        <v>22.48</v>
      </c>
      <c r="N356">
        <v>22.96</v>
      </c>
      <c r="O356">
        <v>1266100</v>
      </c>
    </row>
    <row r="357" spans="10:15">
      <c r="J357" s="36" t="s">
        <v>458</v>
      </c>
      <c r="K357">
        <v>22.16</v>
      </c>
      <c r="L357">
        <v>22.5</v>
      </c>
      <c r="M357">
        <v>22.14</v>
      </c>
      <c r="N357">
        <v>22.4</v>
      </c>
      <c r="O357">
        <v>1033100</v>
      </c>
    </row>
    <row r="358" spans="10:15">
      <c r="J358" s="36" t="s">
        <v>459</v>
      </c>
      <c r="K358">
        <v>22.14</v>
      </c>
      <c r="L358">
        <v>22.34</v>
      </c>
      <c r="M358">
        <v>22.14</v>
      </c>
      <c r="N358">
        <v>22.14</v>
      </c>
      <c r="O358">
        <v>524900</v>
      </c>
    </row>
    <row r="359" spans="10:15">
      <c r="J359" s="36" t="s">
        <v>460</v>
      </c>
      <c r="K359">
        <v>22.04</v>
      </c>
      <c r="L359">
        <v>22.44</v>
      </c>
      <c r="M359">
        <v>21.72</v>
      </c>
      <c r="N359">
        <v>22.14</v>
      </c>
      <c r="O359">
        <v>829700</v>
      </c>
    </row>
    <row r="360" spans="10:15">
      <c r="J360" s="36">
        <v>42320</v>
      </c>
      <c r="K360">
        <v>22.2</v>
      </c>
      <c r="L360">
        <v>22.4</v>
      </c>
      <c r="M360">
        <v>22</v>
      </c>
      <c r="N360">
        <v>22.14</v>
      </c>
      <c r="O360">
        <v>759300</v>
      </c>
    </row>
    <row r="361" spans="10:15">
      <c r="J361" s="36">
        <v>42289</v>
      </c>
      <c r="K361">
        <v>22.88</v>
      </c>
      <c r="L361">
        <v>22.88</v>
      </c>
      <c r="M361">
        <v>21.96</v>
      </c>
      <c r="N361">
        <v>21.96</v>
      </c>
      <c r="O361">
        <v>854000</v>
      </c>
    </row>
    <row r="362" spans="10:15">
      <c r="J362" s="36">
        <v>42259</v>
      </c>
      <c r="K362">
        <v>22.9</v>
      </c>
      <c r="L362">
        <v>22.92</v>
      </c>
      <c r="M362">
        <v>22.76</v>
      </c>
      <c r="N362">
        <v>22.78</v>
      </c>
      <c r="O362">
        <v>1410100</v>
      </c>
    </row>
    <row r="363" spans="10:15">
      <c r="J363" s="36">
        <v>42228</v>
      </c>
      <c r="K363">
        <v>22.82</v>
      </c>
      <c r="L363">
        <v>22.82</v>
      </c>
      <c r="M363">
        <v>22.7</v>
      </c>
      <c r="N363">
        <v>22.76</v>
      </c>
      <c r="O363">
        <v>379000</v>
      </c>
    </row>
    <row r="364" spans="10:15">
      <c r="J364" s="36">
        <v>42197</v>
      </c>
      <c r="K364">
        <v>22.68</v>
      </c>
      <c r="L364">
        <v>22.74</v>
      </c>
      <c r="M364">
        <v>22.5</v>
      </c>
      <c r="N364">
        <v>22.74</v>
      </c>
      <c r="O364">
        <v>386100</v>
      </c>
    </row>
    <row r="365" spans="10:15">
      <c r="J365" s="36">
        <v>42106</v>
      </c>
      <c r="K365">
        <v>22.52</v>
      </c>
      <c r="L365">
        <v>22.72</v>
      </c>
      <c r="M365">
        <v>22.3</v>
      </c>
      <c r="N365">
        <v>22.34</v>
      </c>
      <c r="O365">
        <v>674200</v>
      </c>
    </row>
    <row r="366" spans="10:15">
      <c r="J366" s="36">
        <v>42075</v>
      </c>
      <c r="K366">
        <v>22.52</v>
      </c>
      <c r="L366">
        <v>22.7</v>
      </c>
      <c r="M366">
        <v>22.52</v>
      </c>
      <c r="N366">
        <v>22.56</v>
      </c>
      <c r="O366">
        <v>641500</v>
      </c>
    </row>
    <row r="367" spans="10:15">
      <c r="J367" s="36">
        <v>42047</v>
      </c>
      <c r="K367">
        <v>22.6</v>
      </c>
      <c r="L367">
        <v>22.7</v>
      </c>
      <c r="M367">
        <v>22.52</v>
      </c>
      <c r="N367">
        <v>22.64</v>
      </c>
      <c r="O367">
        <v>488800</v>
      </c>
    </row>
    <row r="368" spans="10:15">
      <c r="J368" s="36">
        <v>42016</v>
      </c>
      <c r="K368">
        <v>22.98</v>
      </c>
      <c r="L368">
        <v>22.98</v>
      </c>
      <c r="M368">
        <v>22.48</v>
      </c>
      <c r="N368">
        <v>22.78</v>
      </c>
      <c r="O368">
        <v>768700</v>
      </c>
    </row>
    <row r="369" spans="10:15">
      <c r="J369" s="36" t="s">
        <v>461</v>
      </c>
      <c r="K369">
        <v>22.48</v>
      </c>
      <c r="L369">
        <v>23.02</v>
      </c>
      <c r="M369">
        <v>22.48</v>
      </c>
      <c r="N369">
        <v>22.94</v>
      </c>
      <c r="O369">
        <v>1857800</v>
      </c>
    </row>
    <row r="370" spans="10:15">
      <c r="J370" s="36" t="s">
        <v>462</v>
      </c>
      <c r="K370">
        <v>22.48</v>
      </c>
      <c r="L370">
        <v>23.02</v>
      </c>
      <c r="M370">
        <v>22.48</v>
      </c>
      <c r="N370">
        <v>22.8</v>
      </c>
      <c r="O370">
        <v>1306800</v>
      </c>
    </row>
    <row r="371" spans="10:15">
      <c r="J371" s="36" t="s">
        <v>463</v>
      </c>
      <c r="K371">
        <v>22.46</v>
      </c>
      <c r="L371">
        <v>22.98</v>
      </c>
      <c r="M371">
        <v>22.46</v>
      </c>
      <c r="N371">
        <v>22.66</v>
      </c>
      <c r="O371">
        <v>221300</v>
      </c>
    </row>
    <row r="372" spans="10:15">
      <c r="J372" s="36" t="s">
        <v>464</v>
      </c>
      <c r="K372">
        <v>22.42</v>
      </c>
      <c r="L372">
        <v>23</v>
      </c>
      <c r="M372">
        <v>22.42</v>
      </c>
      <c r="N372">
        <v>22.78</v>
      </c>
      <c r="O372">
        <v>885900</v>
      </c>
    </row>
    <row r="373" spans="10:15">
      <c r="J373" s="36" t="s">
        <v>465</v>
      </c>
      <c r="K373">
        <v>22.52</v>
      </c>
      <c r="L373">
        <v>22.96</v>
      </c>
      <c r="M373">
        <v>22.52</v>
      </c>
      <c r="N373">
        <v>22.8</v>
      </c>
      <c r="O373">
        <v>569300</v>
      </c>
    </row>
    <row r="374" spans="10:15">
      <c r="J374" s="36" t="s">
        <v>466</v>
      </c>
      <c r="K374">
        <v>22.52</v>
      </c>
      <c r="L374">
        <v>22.92</v>
      </c>
      <c r="M374">
        <v>22.52</v>
      </c>
      <c r="N374">
        <v>22.62</v>
      </c>
      <c r="O374">
        <v>286100</v>
      </c>
    </row>
    <row r="375" spans="10:15">
      <c r="J375" s="36" t="s">
        <v>467</v>
      </c>
      <c r="K375">
        <v>22.46</v>
      </c>
      <c r="L375">
        <v>22.98</v>
      </c>
      <c r="M375">
        <v>22.42</v>
      </c>
      <c r="N375">
        <v>22.62</v>
      </c>
      <c r="O375">
        <v>230500</v>
      </c>
    </row>
    <row r="376" spans="10:15">
      <c r="J376" s="36" t="s">
        <v>468</v>
      </c>
      <c r="K376">
        <v>22.42</v>
      </c>
      <c r="L376">
        <v>22.8</v>
      </c>
      <c r="M376">
        <v>22.42</v>
      </c>
      <c r="N376">
        <v>22.62</v>
      </c>
      <c r="O376">
        <v>615300</v>
      </c>
    </row>
    <row r="377" spans="10:15">
      <c r="J377" s="36" t="s">
        <v>469</v>
      </c>
      <c r="K377">
        <v>22.78</v>
      </c>
      <c r="L377">
        <v>22.9</v>
      </c>
      <c r="M377">
        <v>22.36</v>
      </c>
      <c r="N377">
        <v>22.68</v>
      </c>
      <c r="O377">
        <v>214600</v>
      </c>
    </row>
    <row r="378" spans="10:15">
      <c r="J378" s="36" t="s">
        <v>470</v>
      </c>
      <c r="K378">
        <v>22.66</v>
      </c>
      <c r="L378">
        <v>22.92</v>
      </c>
      <c r="M378">
        <v>22.54</v>
      </c>
      <c r="N378">
        <v>22.54</v>
      </c>
      <c r="O378">
        <v>880500</v>
      </c>
    </row>
    <row r="379" spans="10:15">
      <c r="J379" s="36" t="s">
        <v>471</v>
      </c>
      <c r="K379">
        <v>22.32</v>
      </c>
      <c r="L379">
        <v>22.9</v>
      </c>
      <c r="M379">
        <v>22.3</v>
      </c>
      <c r="N379">
        <v>22.5</v>
      </c>
      <c r="O379">
        <v>411200</v>
      </c>
    </row>
    <row r="380" spans="10:15">
      <c r="J380" s="36" t="s">
        <v>472</v>
      </c>
      <c r="K380">
        <v>22.46</v>
      </c>
      <c r="L380">
        <v>22.8</v>
      </c>
      <c r="M380">
        <v>22.34</v>
      </c>
      <c r="N380">
        <v>22.54</v>
      </c>
      <c r="O380">
        <v>395000</v>
      </c>
    </row>
    <row r="381" spans="10:15">
      <c r="J381" s="36">
        <v>42349</v>
      </c>
      <c r="K381">
        <v>22.6</v>
      </c>
      <c r="L381">
        <v>22.64</v>
      </c>
      <c r="M381">
        <v>22.44</v>
      </c>
      <c r="N381">
        <v>22.54</v>
      </c>
      <c r="O381">
        <v>1732400</v>
      </c>
    </row>
    <row r="382" spans="10:15">
      <c r="J382" s="36">
        <v>42319</v>
      </c>
      <c r="K382">
        <v>22.78</v>
      </c>
      <c r="L382">
        <v>23.5</v>
      </c>
      <c r="M382">
        <v>22.52</v>
      </c>
      <c r="N382">
        <v>22.96</v>
      </c>
      <c r="O382">
        <v>830500</v>
      </c>
    </row>
    <row r="383" spans="10:15">
      <c r="J383" s="36">
        <v>42258</v>
      </c>
      <c r="K383">
        <v>22.7</v>
      </c>
      <c r="L383">
        <v>23.4</v>
      </c>
      <c r="M383">
        <v>22.7</v>
      </c>
      <c r="N383">
        <v>23.4</v>
      </c>
      <c r="O383">
        <v>639100</v>
      </c>
    </row>
    <row r="384" spans="10:15">
      <c r="J384" s="36">
        <v>42166</v>
      </c>
      <c r="K384">
        <v>22.62</v>
      </c>
      <c r="L384">
        <v>23.5</v>
      </c>
      <c r="M384">
        <v>22.62</v>
      </c>
      <c r="N384">
        <v>23</v>
      </c>
      <c r="O384">
        <v>97400</v>
      </c>
    </row>
    <row r="385" spans="10:15">
      <c r="J385" s="36">
        <v>42135</v>
      </c>
      <c r="K385">
        <v>22.68</v>
      </c>
      <c r="L385">
        <v>23</v>
      </c>
      <c r="M385">
        <v>22.68</v>
      </c>
      <c r="N385">
        <v>22.96</v>
      </c>
      <c r="O385">
        <v>798900</v>
      </c>
    </row>
    <row r="386" spans="10:15">
      <c r="J386" s="36">
        <v>42105</v>
      </c>
      <c r="K386">
        <v>22.8</v>
      </c>
      <c r="L386">
        <v>22.98</v>
      </c>
      <c r="M386">
        <v>22.68</v>
      </c>
      <c r="N386">
        <v>22.96</v>
      </c>
      <c r="O386">
        <v>1693500</v>
      </c>
    </row>
    <row r="387" spans="10:15">
      <c r="J387" s="36">
        <v>42074</v>
      </c>
      <c r="K387">
        <v>22.7</v>
      </c>
      <c r="L387">
        <v>22.88</v>
      </c>
      <c r="M387">
        <v>22.56</v>
      </c>
      <c r="N387">
        <v>22.7</v>
      </c>
      <c r="O387">
        <v>764000</v>
      </c>
    </row>
    <row r="388" spans="10:15">
      <c r="J388" s="36">
        <v>42046</v>
      </c>
      <c r="K388">
        <v>23.1</v>
      </c>
      <c r="L388">
        <v>23.1</v>
      </c>
      <c r="M388">
        <v>22.5</v>
      </c>
      <c r="N388">
        <v>22.56</v>
      </c>
      <c r="O388">
        <v>1051700</v>
      </c>
    </row>
    <row r="389" spans="10:15">
      <c r="J389" s="36" t="s">
        <v>473</v>
      </c>
      <c r="K389">
        <v>22.72</v>
      </c>
      <c r="L389">
        <v>23.02</v>
      </c>
      <c r="M389">
        <v>22.72</v>
      </c>
      <c r="N389">
        <v>22.78</v>
      </c>
      <c r="O389">
        <v>677100</v>
      </c>
    </row>
    <row r="390" spans="10:15">
      <c r="J390" s="36" t="s">
        <v>474</v>
      </c>
      <c r="K390">
        <v>23.14</v>
      </c>
      <c r="L390">
        <v>23.48</v>
      </c>
      <c r="M390">
        <v>22.84</v>
      </c>
      <c r="N390">
        <v>22.98</v>
      </c>
      <c r="O390">
        <v>2831700</v>
      </c>
    </row>
    <row r="391" spans="10:15">
      <c r="J391" s="36" t="s">
        <v>475</v>
      </c>
      <c r="K391">
        <v>22.82</v>
      </c>
      <c r="L391">
        <v>23.18</v>
      </c>
      <c r="M391">
        <v>22.82</v>
      </c>
      <c r="N391">
        <v>23.12</v>
      </c>
      <c r="O391">
        <v>1662800</v>
      </c>
    </row>
    <row r="392" spans="10:15">
      <c r="J392" s="36" t="s">
        <v>476</v>
      </c>
      <c r="K392">
        <v>23.16</v>
      </c>
      <c r="L392">
        <v>23.52</v>
      </c>
      <c r="M392">
        <v>23.16</v>
      </c>
      <c r="N392">
        <v>23.2</v>
      </c>
      <c r="O392">
        <v>1723000</v>
      </c>
    </row>
    <row r="393" spans="10:15">
      <c r="J393" s="36" t="s">
        <v>477</v>
      </c>
      <c r="K393">
        <v>23.68</v>
      </c>
      <c r="L393">
        <v>23.7</v>
      </c>
      <c r="M393">
        <v>23.12</v>
      </c>
      <c r="N393">
        <v>23.16</v>
      </c>
      <c r="O393">
        <v>992300</v>
      </c>
    </row>
    <row r="394" spans="10:15">
      <c r="J394" s="36" t="s">
        <v>478</v>
      </c>
      <c r="K394">
        <v>22.88</v>
      </c>
      <c r="L394">
        <v>23.5</v>
      </c>
      <c r="M394">
        <v>22.78</v>
      </c>
      <c r="N394">
        <v>23.32</v>
      </c>
      <c r="O394">
        <v>1948800</v>
      </c>
    </row>
    <row r="395" spans="10:15">
      <c r="J395" s="36" t="s">
        <v>479</v>
      </c>
      <c r="K395">
        <v>22.9</v>
      </c>
      <c r="L395">
        <v>22.94</v>
      </c>
      <c r="M395">
        <v>22.7</v>
      </c>
      <c r="N395">
        <v>22.84</v>
      </c>
      <c r="O395">
        <v>409400</v>
      </c>
    </row>
    <row r="396" spans="10:15">
      <c r="J396" s="36" t="s">
        <v>480</v>
      </c>
      <c r="K396">
        <v>22.62</v>
      </c>
      <c r="L396">
        <v>22.88</v>
      </c>
      <c r="M396">
        <v>22.6</v>
      </c>
      <c r="N396">
        <v>22.88</v>
      </c>
      <c r="O396">
        <v>1885700</v>
      </c>
    </row>
    <row r="397" spans="10:15">
      <c r="J397" s="36" t="s">
        <v>481</v>
      </c>
      <c r="K397">
        <v>22.66</v>
      </c>
      <c r="L397">
        <v>22.78</v>
      </c>
      <c r="M397">
        <v>22.46</v>
      </c>
      <c r="N397">
        <v>22.6</v>
      </c>
      <c r="O397">
        <v>373500</v>
      </c>
    </row>
    <row r="398" spans="10:15">
      <c r="J398" s="36" t="s">
        <v>482</v>
      </c>
      <c r="K398">
        <v>22.5</v>
      </c>
      <c r="L398">
        <v>22.84</v>
      </c>
      <c r="M398">
        <v>22.5</v>
      </c>
      <c r="N398">
        <v>22.7</v>
      </c>
      <c r="O398">
        <v>587100</v>
      </c>
    </row>
    <row r="399" spans="10:15">
      <c r="J399" s="36" t="s">
        <v>483</v>
      </c>
      <c r="K399">
        <v>22.6</v>
      </c>
      <c r="L399">
        <v>22.7</v>
      </c>
      <c r="M399">
        <v>22.5</v>
      </c>
      <c r="N399">
        <v>22.6</v>
      </c>
      <c r="O399">
        <v>273900</v>
      </c>
    </row>
    <row r="400" spans="10:15">
      <c r="J400" s="36" t="s">
        <v>484</v>
      </c>
      <c r="K400">
        <v>22.8</v>
      </c>
      <c r="L400">
        <v>22.9</v>
      </c>
      <c r="M400">
        <v>22.44</v>
      </c>
      <c r="N400">
        <v>22.64</v>
      </c>
      <c r="O400">
        <v>410600</v>
      </c>
    </row>
    <row r="401" spans="10:15">
      <c r="J401" s="36" t="s">
        <v>485</v>
      </c>
      <c r="K401">
        <v>22.68</v>
      </c>
      <c r="L401">
        <v>22.8</v>
      </c>
      <c r="M401">
        <v>22.32</v>
      </c>
      <c r="N401">
        <v>22.72</v>
      </c>
      <c r="O401">
        <v>395000</v>
      </c>
    </row>
    <row r="402" spans="10:15">
      <c r="J402" s="36">
        <v>42348</v>
      </c>
      <c r="K402">
        <v>22.6</v>
      </c>
      <c r="L402">
        <v>22.82</v>
      </c>
      <c r="M402">
        <v>22.5</v>
      </c>
      <c r="N402">
        <v>22.68</v>
      </c>
      <c r="O402">
        <v>418400</v>
      </c>
    </row>
    <row r="403" spans="10:15">
      <c r="J403" s="36">
        <v>42257</v>
      </c>
      <c r="K403">
        <v>22.4</v>
      </c>
      <c r="L403">
        <v>22.64</v>
      </c>
      <c r="M403">
        <v>22.36</v>
      </c>
      <c r="N403">
        <v>22.6</v>
      </c>
      <c r="O403">
        <v>1742400</v>
      </c>
    </row>
    <row r="404" spans="10:15">
      <c r="J404" s="36">
        <v>42226</v>
      </c>
      <c r="K404">
        <v>22.1</v>
      </c>
      <c r="L404">
        <v>22.7</v>
      </c>
      <c r="M404">
        <v>22.1</v>
      </c>
      <c r="N404">
        <v>22.38</v>
      </c>
      <c r="O404">
        <v>1499200</v>
      </c>
    </row>
    <row r="405" spans="10:15">
      <c r="J405" s="36">
        <v>42195</v>
      </c>
      <c r="K405">
        <v>22.3</v>
      </c>
      <c r="L405">
        <v>22.7</v>
      </c>
      <c r="M405">
        <v>22</v>
      </c>
      <c r="N405">
        <v>22.44</v>
      </c>
      <c r="O405">
        <v>2517400</v>
      </c>
    </row>
    <row r="406" spans="10:15">
      <c r="J406" s="36">
        <v>42165</v>
      </c>
      <c r="K406">
        <v>22.8</v>
      </c>
      <c r="L406">
        <v>22.84</v>
      </c>
      <c r="M406">
        <v>22.5</v>
      </c>
      <c r="N406">
        <v>22.6</v>
      </c>
      <c r="O406">
        <v>816300</v>
      </c>
    </row>
    <row r="407" spans="10:15">
      <c r="J407" s="36">
        <v>42134</v>
      </c>
      <c r="K407">
        <v>22.5</v>
      </c>
      <c r="L407">
        <v>22.78</v>
      </c>
      <c r="M407">
        <v>22.5</v>
      </c>
      <c r="N407">
        <v>22.64</v>
      </c>
      <c r="O407">
        <v>1388000</v>
      </c>
    </row>
    <row r="408" spans="10:15">
      <c r="J408" s="36">
        <v>42045</v>
      </c>
      <c r="K408">
        <v>22.28</v>
      </c>
      <c r="L408">
        <v>22.54</v>
      </c>
      <c r="M408">
        <v>21.84</v>
      </c>
      <c r="N408">
        <v>22.5</v>
      </c>
      <c r="O408">
        <v>578700</v>
      </c>
    </row>
    <row r="409" spans="10:15">
      <c r="J409" s="36">
        <v>42014</v>
      </c>
      <c r="K409">
        <v>21.38</v>
      </c>
      <c r="L409">
        <v>22.4</v>
      </c>
      <c r="M409">
        <v>21.38</v>
      </c>
      <c r="N409">
        <v>22.28</v>
      </c>
      <c r="O409">
        <v>984600</v>
      </c>
    </row>
    <row r="410" spans="10:15">
      <c r="J410" s="36" t="s">
        <v>486</v>
      </c>
      <c r="K410">
        <v>21.22</v>
      </c>
      <c r="L410">
        <v>21.9</v>
      </c>
      <c r="M410">
        <v>21.22</v>
      </c>
      <c r="N410">
        <v>21.7</v>
      </c>
      <c r="O410">
        <v>1928000</v>
      </c>
    </row>
    <row r="411" spans="10:15">
      <c r="J411" s="36" t="s">
        <v>487</v>
      </c>
      <c r="K411">
        <v>21.3</v>
      </c>
      <c r="L411">
        <v>21.6</v>
      </c>
      <c r="M411">
        <v>21.2</v>
      </c>
      <c r="N411">
        <v>21.36</v>
      </c>
      <c r="O411">
        <v>626500</v>
      </c>
    </row>
    <row r="412" spans="10:15">
      <c r="J412" s="36" t="s">
        <v>488</v>
      </c>
      <c r="K412">
        <v>21.1</v>
      </c>
      <c r="L412">
        <v>21.54</v>
      </c>
      <c r="M412">
        <v>21.06</v>
      </c>
      <c r="N412">
        <v>21.3</v>
      </c>
      <c r="O412">
        <v>289500</v>
      </c>
    </row>
    <row r="413" spans="10:15">
      <c r="J413" s="36" t="s">
        <v>489</v>
      </c>
      <c r="K413">
        <v>21.1</v>
      </c>
      <c r="L413">
        <v>21.36</v>
      </c>
      <c r="M413">
        <v>21.04</v>
      </c>
      <c r="N413">
        <v>21.3</v>
      </c>
      <c r="O413">
        <v>433600</v>
      </c>
    </row>
    <row r="414" spans="10:15">
      <c r="J414" s="36" t="s">
        <v>490</v>
      </c>
      <c r="K414">
        <v>21.7</v>
      </c>
      <c r="L414">
        <v>21.7</v>
      </c>
      <c r="M414">
        <v>21.2</v>
      </c>
      <c r="N414">
        <v>21.3</v>
      </c>
      <c r="O414">
        <v>582300</v>
      </c>
    </row>
    <row r="415" spans="10:15">
      <c r="J415" s="36" t="s">
        <v>491</v>
      </c>
      <c r="K415">
        <v>22</v>
      </c>
      <c r="L415">
        <v>22.02</v>
      </c>
      <c r="M415">
        <v>21.44</v>
      </c>
      <c r="N415">
        <v>21.54</v>
      </c>
      <c r="O415">
        <v>362700</v>
      </c>
    </row>
    <row r="416" spans="10:15">
      <c r="J416" s="36" t="s">
        <v>492</v>
      </c>
      <c r="K416">
        <v>22.2</v>
      </c>
      <c r="L416">
        <v>22.68</v>
      </c>
      <c r="M416">
        <v>22.06</v>
      </c>
      <c r="N416">
        <v>22.2</v>
      </c>
      <c r="O416">
        <v>610700</v>
      </c>
    </row>
    <row r="417" spans="10:15">
      <c r="J417" s="36" t="s">
        <v>493</v>
      </c>
      <c r="K417">
        <v>22.44</v>
      </c>
      <c r="L417">
        <v>22.68</v>
      </c>
      <c r="M417">
        <v>22</v>
      </c>
      <c r="N417">
        <v>22.26</v>
      </c>
      <c r="O417">
        <v>922600</v>
      </c>
    </row>
    <row r="418" spans="10:15">
      <c r="J418" s="36" t="s">
        <v>494</v>
      </c>
      <c r="K418">
        <v>22.1</v>
      </c>
      <c r="L418">
        <v>23</v>
      </c>
      <c r="M418">
        <v>22.1</v>
      </c>
      <c r="N418">
        <v>22.46</v>
      </c>
      <c r="O418">
        <v>1583700</v>
      </c>
    </row>
    <row r="419" spans="10:15">
      <c r="J419" s="36" t="s">
        <v>495</v>
      </c>
      <c r="K419">
        <v>22</v>
      </c>
      <c r="L419">
        <v>22.02</v>
      </c>
      <c r="M419">
        <v>21.52</v>
      </c>
      <c r="N419">
        <v>22</v>
      </c>
      <c r="O419">
        <v>744800</v>
      </c>
    </row>
    <row r="420" spans="10:15">
      <c r="J420" s="36" t="s">
        <v>496</v>
      </c>
      <c r="K420">
        <v>20.7</v>
      </c>
      <c r="L420">
        <v>22</v>
      </c>
      <c r="M420">
        <v>20.7</v>
      </c>
      <c r="N420">
        <v>22</v>
      </c>
      <c r="O420">
        <v>286500</v>
      </c>
    </row>
    <row r="421" spans="10:15">
      <c r="J421" s="36">
        <v>42317</v>
      </c>
      <c r="K421">
        <v>20.7</v>
      </c>
      <c r="L421">
        <v>21.2</v>
      </c>
      <c r="M421">
        <v>20.7</v>
      </c>
      <c r="N421">
        <v>20.9</v>
      </c>
      <c r="O421">
        <v>338500</v>
      </c>
    </row>
    <row r="422" spans="10:15">
      <c r="J422" s="36">
        <v>42286</v>
      </c>
      <c r="K422">
        <v>20.420000000000002</v>
      </c>
      <c r="L422">
        <v>21.2</v>
      </c>
      <c r="M422">
        <v>20.420000000000002</v>
      </c>
      <c r="N422">
        <v>21</v>
      </c>
      <c r="O422">
        <v>694600</v>
      </c>
    </row>
    <row r="423" spans="10:15">
      <c r="J423" s="36">
        <v>42256</v>
      </c>
      <c r="K423">
        <v>21.18</v>
      </c>
      <c r="L423">
        <v>21.28</v>
      </c>
      <c r="M423">
        <v>20.88</v>
      </c>
      <c r="N423">
        <v>20.94</v>
      </c>
      <c r="O423">
        <v>817000</v>
      </c>
    </row>
    <row r="424" spans="10:15">
      <c r="J424" s="36">
        <v>42225</v>
      </c>
      <c r="K424">
        <v>20.420000000000002</v>
      </c>
      <c r="L424">
        <v>21.14</v>
      </c>
      <c r="M424">
        <v>20.420000000000002</v>
      </c>
      <c r="N424">
        <v>20.84</v>
      </c>
      <c r="O424">
        <v>502300</v>
      </c>
    </row>
    <row r="425" spans="10:15">
      <c r="J425" s="36">
        <v>42194</v>
      </c>
      <c r="K425">
        <v>20.92</v>
      </c>
      <c r="L425">
        <v>20.92</v>
      </c>
      <c r="M425">
        <v>20.34</v>
      </c>
      <c r="N425">
        <v>20.8</v>
      </c>
      <c r="O425">
        <v>330600</v>
      </c>
    </row>
    <row r="426" spans="10:15">
      <c r="J426" s="36">
        <v>42103</v>
      </c>
      <c r="K426">
        <v>20.62</v>
      </c>
      <c r="L426">
        <v>21.02</v>
      </c>
      <c r="M426">
        <v>20.62</v>
      </c>
      <c r="N426">
        <v>20.92</v>
      </c>
      <c r="O426">
        <v>369300</v>
      </c>
    </row>
    <row r="427" spans="10:15">
      <c r="J427" s="36">
        <v>42072</v>
      </c>
      <c r="K427">
        <v>20.62</v>
      </c>
      <c r="L427">
        <v>21.12</v>
      </c>
      <c r="M427">
        <v>20.56</v>
      </c>
      <c r="N427">
        <v>20.94</v>
      </c>
      <c r="O427">
        <v>173200</v>
      </c>
    </row>
    <row r="428" spans="10:15">
      <c r="J428" s="36">
        <v>42044</v>
      </c>
      <c r="K428">
        <v>20.399999999999999</v>
      </c>
      <c r="L428">
        <v>21.3</v>
      </c>
      <c r="M428">
        <v>20.04</v>
      </c>
      <c r="N428">
        <v>21.02</v>
      </c>
      <c r="O428">
        <v>559600</v>
      </c>
    </row>
    <row r="429" spans="10:15">
      <c r="J429" s="36">
        <v>42013</v>
      </c>
      <c r="K429">
        <v>20.82</v>
      </c>
      <c r="L429">
        <v>21.9</v>
      </c>
      <c r="M429">
        <v>20.059999999999999</v>
      </c>
      <c r="N429">
        <v>20.399999999999999</v>
      </c>
      <c r="O429">
        <v>872300</v>
      </c>
    </row>
    <row r="430" spans="10:15">
      <c r="J430" s="36" t="s">
        <v>497</v>
      </c>
      <c r="K430">
        <v>21.2</v>
      </c>
      <c r="L430">
        <v>21.2</v>
      </c>
      <c r="M430">
        <v>20.6</v>
      </c>
      <c r="N430">
        <v>20.82</v>
      </c>
      <c r="O430">
        <v>659300</v>
      </c>
    </row>
    <row r="431" spans="10:15">
      <c r="J431" s="36" t="s">
        <v>498</v>
      </c>
      <c r="K431">
        <v>20.18</v>
      </c>
      <c r="L431">
        <v>21.08</v>
      </c>
      <c r="M431">
        <v>20.18</v>
      </c>
      <c r="N431">
        <v>20.8</v>
      </c>
      <c r="O431">
        <v>489400</v>
      </c>
    </row>
    <row r="432" spans="10:15">
      <c r="J432" s="36" t="s">
        <v>499</v>
      </c>
      <c r="K432">
        <v>20.48</v>
      </c>
      <c r="L432">
        <v>20.94</v>
      </c>
      <c r="M432">
        <v>20.48</v>
      </c>
      <c r="N432">
        <v>20.8</v>
      </c>
      <c r="O432">
        <v>572000</v>
      </c>
    </row>
    <row r="433" spans="10:15">
      <c r="J433" s="36" t="s">
        <v>500</v>
      </c>
      <c r="K433">
        <v>19.86</v>
      </c>
      <c r="L433">
        <v>20.5</v>
      </c>
      <c r="M433">
        <v>19.600000000000001</v>
      </c>
      <c r="N433">
        <v>20.34</v>
      </c>
      <c r="O433">
        <v>771200</v>
      </c>
    </row>
    <row r="434" spans="10:15">
      <c r="J434" s="36" t="s">
        <v>501</v>
      </c>
      <c r="K434">
        <v>20</v>
      </c>
      <c r="L434">
        <v>20.32</v>
      </c>
      <c r="M434">
        <v>20</v>
      </c>
      <c r="N434">
        <v>20.260000000000002</v>
      </c>
      <c r="O434">
        <v>774600</v>
      </c>
    </row>
    <row r="435" spans="10:15">
      <c r="J435" s="36" t="s">
        <v>502</v>
      </c>
      <c r="K435">
        <v>20.239999999999998</v>
      </c>
      <c r="L435">
        <v>20.5</v>
      </c>
      <c r="M435">
        <v>20.22</v>
      </c>
      <c r="N435">
        <v>20.3</v>
      </c>
      <c r="O435">
        <v>847900</v>
      </c>
    </row>
    <row r="436" spans="10:15">
      <c r="J436" s="36" t="s">
        <v>503</v>
      </c>
      <c r="K436">
        <v>20.14</v>
      </c>
      <c r="L436">
        <v>20.3</v>
      </c>
      <c r="M436">
        <v>20.079999999999998</v>
      </c>
      <c r="N436">
        <v>20.239999999999998</v>
      </c>
      <c r="O436">
        <v>688500</v>
      </c>
    </row>
    <row r="437" spans="10:15">
      <c r="J437" s="36" t="s">
        <v>504</v>
      </c>
      <c r="K437">
        <v>20.399999999999999</v>
      </c>
      <c r="L437">
        <v>20.399999999999999</v>
      </c>
      <c r="M437">
        <v>20.22</v>
      </c>
      <c r="N437">
        <v>20.22</v>
      </c>
      <c r="O437">
        <v>1079200</v>
      </c>
    </row>
    <row r="438" spans="10:15">
      <c r="J438" s="36" t="s">
        <v>505</v>
      </c>
      <c r="K438">
        <v>20.260000000000002</v>
      </c>
      <c r="L438">
        <v>20.28</v>
      </c>
      <c r="M438">
        <v>20.100000000000001</v>
      </c>
      <c r="N438">
        <v>20.260000000000002</v>
      </c>
      <c r="O438">
        <v>1050900</v>
      </c>
    </row>
    <row r="439" spans="10:15">
      <c r="J439" s="36" t="s">
        <v>506</v>
      </c>
      <c r="K439">
        <v>20.5</v>
      </c>
      <c r="L439">
        <v>20.5</v>
      </c>
      <c r="M439">
        <v>20.18</v>
      </c>
      <c r="N439">
        <v>20.420000000000002</v>
      </c>
      <c r="O439">
        <v>309500</v>
      </c>
    </row>
    <row r="440" spans="10:15">
      <c r="J440" s="36" t="s">
        <v>507</v>
      </c>
      <c r="K440">
        <v>20.9</v>
      </c>
      <c r="L440">
        <v>20.9</v>
      </c>
      <c r="M440">
        <v>20.54</v>
      </c>
      <c r="N440">
        <v>20.62</v>
      </c>
      <c r="O440">
        <v>916000</v>
      </c>
    </row>
    <row r="441" spans="10:15">
      <c r="J441" s="36" t="s">
        <v>508</v>
      </c>
      <c r="K441">
        <v>21.24</v>
      </c>
      <c r="L441">
        <v>21.5</v>
      </c>
      <c r="M441">
        <v>20.8</v>
      </c>
      <c r="N441">
        <v>21.02</v>
      </c>
      <c r="O441">
        <v>1574200</v>
      </c>
    </row>
    <row r="442" spans="10:15">
      <c r="J442" s="36">
        <v>42346</v>
      </c>
      <c r="K442">
        <v>21.22</v>
      </c>
      <c r="L442">
        <v>21.44</v>
      </c>
      <c r="M442">
        <v>21.2</v>
      </c>
      <c r="N442">
        <v>21.24</v>
      </c>
      <c r="O442">
        <v>1067500</v>
      </c>
    </row>
    <row r="443" spans="10:15">
      <c r="J443" s="36">
        <v>42316</v>
      </c>
      <c r="K443">
        <v>21.24</v>
      </c>
      <c r="L443">
        <v>21.5</v>
      </c>
      <c r="M443">
        <v>21.24</v>
      </c>
      <c r="N443">
        <v>21.48</v>
      </c>
      <c r="O443">
        <v>852300</v>
      </c>
    </row>
    <row r="444" spans="10:15">
      <c r="J444" s="36">
        <v>42285</v>
      </c>
      <c r="K444">
        <v>21.4</v>
      </c>
      <c r="L444">
        <v>21.56</v>
      </c>
      <c r="M444">
        <v>21.34</v>
      </c>
      <c r="N444">
        <v>21.5</v>
      </c>
      <c r="O444">
        <v>923700</v>
      </c>
    </row>
    <row r="445" spans="10:15">
      <c r="J445" s="36">
        <v>42193</v>
      </c>
      <c r="K445">
        <v>21.48</v>
      </c>
      <c r="L445">
        <v>21.6</v>
      </c>
      <c r="M445">
        <v>21.4</v>
      </c>
      <c r="N445">
        <v>21.54</v>
      </c>
      <c r="O445">
        <v>696300</v>
      </c>
    </row>
    <row r="446" spans="10:15">
      <c r="J446" s="36">
        <v>42163</v>
      </c>
      <c r="K446">
        <v>21.68</v>
      </c>
      <c r="L446">
        <v>21.8</v>
      </c>
      <c r="M446">
        <v>21.44</v>
      </c>
      <c r="N446">
        <v>21.56</v>
      </c>
      <c r="O446">
        <v>652300</v>
      </c>
    </row>
    <row r="447" spans="10:15">
      <c r="J447" s="36">
        <v>42132</v>
      </c>
      <c r="K447">
        <v>21.68</v>
      </c>
      <c r="L447">
        <v>22.08</v>
      </c>
      <c r="M447">
        <v>21.68</v>
      </c>
      <c r="N447">
        <v>21.8</v>
      </c>
      <c r="O447">
        <v>1144700</v>
      </c>
    </row>
    <row r="448" spans="10:15">
      <c r="J448" s="36">
        <v>42102</v>
      </c>
      <c r="K448">
        <v>21.94</v>
      </c>
      <c r="L448">
        <v>21.94</v>
      </c>
      <c r="M448">
        <v>21.74</v>
      </c>
      <c r="N448">
        <v>21.74</v>
      </c>
      <c r="O448">
        <v>420200</v>
      </c>
    </row>
    <row r="449" spans="10:15">
      <c r="J449" s="36">
        <v>42071</v>
      </c>
      <c r="K449">
        <v>21.98</v>
      </c>
      <c r="L449">
        <v>22.12</v>
      </c>
      <c r="M449">
        <v>21.76</v>
      </c>
      <c r="N449">
        <v>22.12</v>
      </c>
      <c r="O449">
        <v>235800</v>
      </c>
    </row>
    <row r="450" spans="10:15">
      <c r="J450" s="36" t="s">
        <v>509</v>
      </c>
      <c r="K450">
        <v>21.58</v>
      </c>
      <c r="L450">
        <v>22</v>
      </c>
      <c r="M450">
        <v>21.54</v>
      </c>
      <c r="N450">
        <v>22</v>
      </c>
      <c r="O450">
        <v>767400</v>
      </c>
    </row>
    <row r="451" spans="10:15">
      <c r="J451" s="36" t="s">
        <v>510</v>
      </c>
      <c r="K451">
        <v>21.6</v>
      </c>
      <c r="L451">
        <v>21.84</v>
      </c>
      <c r="M451">
        <v>21.6</v>
      </c>
      <c r="N451">
        <v>21.66</v>
      </c>
      <c r="O451">
        <v>485500</v>
      </c>
    </row>
    <row r="452" spans="10:15">
      <c r="J452" s="36" t="s">
        <v>511</v>
      </c>
      <c r="K452">
        <v>21.58</v>
      </c>
      <c r="L452">
        <v>21.86</v>
      </c>
      <c r="M452">
        <v>21.54</v>
      </c>
      <c r="N452">
        <v>21.7</v>
      </c>
      <c r="O452">
        <v>537200</v>
      </c>
    </row>
    <row r="453" spans="10:15">
      <c r="J453" s="36" t="s">
        <v>512</v>
      </c>
      <c r="K453">
        <v>22.12</v>
      </c>
      <c r="L453">
        <v>22.12</v>
      </c>
      <c r="M453">
        <v>21.5</v>
      </c>
      <c r="N453">
        <v>21.58</v>
      </c>
      <c r="O453">
        <v>868300</v>
      </c>
    </row>
    <row r="454" spans="10:15">
      <c r="J454" s="36" t="s">
        <v>513</v>
      </c>
      <c r="K454">
        <v>22.34</v>
      </c>
      <c r="L454">
        <v>22.42</v>
      </c>
      <c r="M454">
        <v>22.12</v>
      </c>
      <c r="N454">
        <v>22.12</v>
      </c>
      <c r="O454">
        <v>370500</v>
      </c>
    </row>
    <row r="455" spans="10:15">
      <c r="J455" s="36" t="s">
        <v>514</v>
      </c>
      <c r="K455">
        <v>22.5</v>
      </c>
      <c r="L455">
        <v>22.9</v>
      </c>
      <c r="M455">
        <v>22.42</v>
      </c>
      <c r="N455">
        <v>22.52</v>
      </c>
      <c r="O455">
        <v>329900</v>
      </c>
    </row>
    <row r="456" spans="10:15">
      <c r="J456" s="36" t="s">
        <v>515</v>
      </c>
      <c r="K456">
        <v>22.68</v>
      </c>
      <c r="L456">
        <v>22.7</v>
      </c>
      <c r="M456">
        <v>22.5</v>
      </c>
      <c r="N456">
        <v>22.5</v>
      </c>
      <c r="O456">
        <v>95600</v>
      </c>
    </row>
    <row r="457" spans="10:15">
      <c r="J457" s="36" t="s">
        <v>516</v>
      </c>
      <c r="K457">
        <v>22.66</v>
      </c>
      <c r="L457">
        <v>22.92</v>
      </c>
      <c r="M457">
        <v>22.62</v>
      </c>
      <c r="N457">
        <v>22.68</v>
      </c>
      <c r="O457">
        <v>515100</v>
      </c>
    </row>
    <row r="458" spans="10:15">
      <c r="J458" s="36" t="s">
        <v>517</v>
      </c>
      <c r="K458">
        <v>22.56</v>
      </c>
      <c r="L458">
        <v>23</v>
      </c>
      <c r="M458">
        <v>22.56</v>
      </c>
      <c r="N458">
        <v>23</v>
      </c>
      <c r="O458">
        <v>102100</v>
      </c>
    </row>
    <row r="459" spans="10:15">
      <c r="J459" s="36" t="s">
        <v>518</v>
      </c>
      <c r="K459">
        <v>23</v>
      </c>
      <c r="L459">
        <v>23</v>
      </c>
      <c r="M459">
        <v>22.64</v>
      </c>
      <c r="N459">
        <v>22.9</v>
      </c>
      <c r="O459">
        <v>290000</v>
      </c>
    </row>
    <row r="460" spans="10:15">
      <c r="J460" s="36" t="s">
        <v>519</v>
      </c>
      <c r="K460">
        <v>22.5</v>
      </c>
      <c r="L460">
        <v>23</v>
      </c>
      <c r="M460">
        <v>22.5</v>
      </c>
      <c r="N460">
        <v>23</v>
      </c>
      <c r="O460">
        <v>238900</v>
      </c>
    </row>
    <row r="461" spans="10:15">
      <c r="J461" s="36" t="s">
        <v>520</v>
      </c>
      <c r="K461">
        <v>22.72</v>
      </c>
      <c r="L461">
        <v>22.88</v>
      </c>
      <c r="M461">
        <v>22.66</v>
      </c>
      <c r="N461">
        <v>22.76</v>
      </c>
      <c r="O461">
        <v>482800</v>
      </c>
    </row>
    <row r="462" spans="10:15">
      <c r="J462" s="36" t="s">
        <v>521</v>
      </c>
      <c r="K462">
        <v>22.8</v>
      </c>
      <c r="L462">
        <v>23</v>
      </c>
      <c r="M462">
        <v>22.64</v>
      </c>
      <c r="N462">
        <v>22.82</v>
      </c>
      <c r="O462">
        <v>758800</v>
      </c>
    </row>
    <row r="463" spans="10:15">
      <c r="J463" s="36" t="s">
        <v>522</v>
      </c>
      <c r="K463">
        <v>22.76</v>
      </c>
      <c r="L463">
        <v>22.8</v>
      </c>
      <c r="M463">
        <v>22.64</v>
      </c>
      <c r="N463">
        <v>22.64</v>
      </c>
      <c r="O463">
        <v>559300</v>
      </c>
    </row>
    <row r="464" spans="10:15">
      <c r="J464" s="36">
        <v>42284</v>
      </c>
      <c r="K464">
        <v>22.58</v>
      </c>
      <c r="L464">
        <v>22.78</v>
      </c>
      <c r="M464">
        <v>22.58</v>
      </c>
      <c r="N464">
        <v>22.68</v>
      </c>
      <c r="O464">
        <v>1019900</v>
      </c>
    </row>
    <row r="465" spans="10:15">
      <c r="J465" s="36">
        <v>42254</v>
      </c>
      <c r="K465">
        <v>22.38</v>
      </c>
      <c r="L465">
        <v>22.64</v>
      </c>
      <c r="M465">
        <v>22.02</v>
      </c>
      <c r="N465">
        <v>22.5</v>
      </c>
      <c r="O465">
        <v>633400</v>
      </c>
    </row>
    <row r="466" spans="10:15">
      <c r="J466" s="36">
        <v>42223</v>
      </c>
      <c r="K466">
        <v>22</v>
      </c>
      <c r="L466">
        <v>22.5</v>
      </c>
      <c r="M466">
        <v>22</v>
      </c>
      <c r="N466">
        <v>22.38</v>
      </c>
      <c r="O466">
        <v>321100</v>
      </c>
    </row>
    <row r="467" spans="10:15">
      <c r="J467" s="36">
        <v>42192</v>
      </c>
      <c r="K467">
        <v>22.46</v>
      </c>
      <c r="L467">
        <v>22.6</v>
      </c>
      <c r="M467">
        <v>22.34</v>
      </c>
      <c r="N467">
        <v>22.5</v>
      </c>
      <c r="O467">
        <v>689500</v>
      </c>
    </row>
    <row r="468" spans="10:15">
      <c r="J468" s="36">
        <v>42162</v>
      </c>
      <c r="K468">
        <v>22.48</v>
      </c>
      <c r="L468">
        <v>22.5</v>
      </c>
      <c r="M468">
        <v>22.1</v>
      </c>
      <c r="N468">
        <v>22.46</v>
      </c>
      <c r="O468">
        <v>1100200</v>
      </c>
    </row>
    <row r="469" spans="10:15">
      <c r="J469" s="36">
        <v>42070</v>
      </c>
      <c r="K469">
        <v>22.3</v>
      </c>
      <c r="L469">
        <v>22.48</v>
      </c>
      <c r="M469">
        <v>22</v>
      </c>
      <c r="N469">
        <v>22.44</v>
      </c>
      <c r="O469">
        <v>716100</v>
      </c>
    </row>
    <row r="470" spans="10:15">
      <c r="J470" s="36">
        <v>42042</v>
      </c>
      <c r="K470">
        <v>21.64</v>
      </c>
      <c r="L470">
        <v>22.5</v>
      </c>
      <c r="M470">
        <v>21.62</v>
      </c>
      <c r="N470">
        <v>22.3</v>
      </c>
      <c r="O470">
        <v>1230800</v>
      </c>
    </row>
    <row r="471" spans="10:15">
      <c r="J471" s="36">
        <v>42011</v>
      </c>
      <c r="K471">
        <v>21.86</v>
      </c>
      <c r="L471">
        <v>22.1</v>
      </c>
      <c r="M471">
        <v>21.42</v>
      </c>
      <c r="N471">
        <v>21.74</v>
      </c>
      <c r="O471">
        <v>649600</v>
      </c>
    </row>
    <row r="472" spans="10:15">
      <c r="J472" s="36" t="s">
        <v>523</v>
      </c>
      <c r="K472">
        <v>21.2</v>
      </c>
      <c r="L472">
        <v>22.06</v>
      </c>
      <c r="M472">
        <v>21.12</v>
      </c>
      <c r="N472">
        <v>21.4</v>
      </c>
      <c r="O472">
        <v>645500</v>
      </c>
    </row>
    <row r="473" spans="10:15">
      <c r="J473" s="36" t="s">
        <v>524</v>
      </c>
      <c r="K473">
        <v>21.38</v>
      </c>
      <c r="L473">
        <v>21.38</v>
      </c>
      <c r="M473">
        <v>21</v>
      </c>
      <c r="N473">
        <v>21.18</v>
      </c>
      <c r="O473">
        <v>253700</v>
      </c>
    </row>
    <row r="474" spans="10:15">
      <c r="J474" s="36" t="s">
        <v>525</v>
      </c>
      <c r="K474">
        <v>21.42</v>
      </c>
      <c r="L474">
        <v>21.62</v>
      </c>
      <c r="M474">
        <v>21.18</v>
      </c>
      <c r="N474">
        <v>21.42</v>
      </c>
      <c r="O474">
        <v>815700</v>
      </c>
    </row>
    <row r="475" spans="10:15">
      <c r="J475" s="36" t="s">
        <v>526</v>
      </c>
      <c r="K475">
        <v>21.48</v>
      </c>
      <c r="L475">
        <v>21.7</v>
      </c>
      <c r="M475">
        <v>21.14</v>
      </c>
      <c r="N475">
        <v>21.42</v>
      </c>
      <c r="O475">
        <v>481900</v>
      </c>
    </row>
    <row r="476" spans="10:15">
      <c r="J476" s="36" t="s">
        <v>527</v>
      </c>
      <c r="K476">
        <v>21.58</v>
      </c>
      <c r="L476">
        <v>21.6</v>
      </c>
      <c r="M476">
        <v>21.2</v>
      </c>
      <c r="N476">
        <v>21.52</v>
      </c>
      <c r="O476">
        <v>1677000</v>
      </c>
    </row>
    <row r="477" spans="10:15">
      <c r="J477" s="36" t="s">
        <v>528</v>
      </c>
      <c r="K477">
        <v>21.66</v>
      </c>
      <c r="L477">
        <v>22.16</v>
      </c>
      <c r="M477">
        <v>21.34</v>
      </c>
      <c r="N477">
        <v>21.34</v>
      </c>
      <c r="O477">
        <v>154200</v>
      </c>
    </row>
    <row r="478" spans="10:15">
      <c r="J478" s="36" t="s">
        <v>529</v>
      </c>
      <c r="K478">
        <v>21.5</v>
      </c>
      <c r="L478">
        <v>21.9</v>
      </c>
      <c r="M478">
        <v>21.5</v>
      </c>
      <c r="N478">
        <v>21.74</v>
      </c>
      <c r="O478">
        <v>256300</v>
      </c>
    </row>
    <row r="479" spans="10:15">
      <c r="J479" s="36" t="s">
        <v>530</v>
      </c>
      <c r="K479">
        <v>21.2</v>
      </c>
      <c r="L479">
        <v>22.06</v>
      </c>
      <c r="M479">
        <v>21.1</v>
      </c>
      <c r="N479">
        <v>21.5</v>
      </c>
      <c r="O479">
        <v>638700</v>
      </c>
    </row>
    <row r="480" spans="10:15">
      <c r="J480" s="36" t="s">
        <v>531</v>
      </c>
      <c r="K480">
        <v>21.02</v>
      </c>
      <c r="L480">
        <v>21.42</v>
      </c>
      <c r="M480">
        <v>20.98</v>
      </c>
      <c r="N480">
        <v>21.4</v>
      </c>
      <c r="O480">
        <v>209400</v>
      </c>
    </row>
    <row r="481" spans="10:15">
      <c r="J481" s="36" t="s">
        <v>532</v>
      </c>
      <c r="K481">
        <v>21.3</v>
      </c>
      <c r="L481">
        <v>21.6</v>
      </c>
      <c r="M481">
        <v>21.06</v>
      </c>
      <c r="N481">
        <v>21.1</v>
      </c>
      <c r="O481">
        <v>333900</v>
      </c>
    </row>
    <row r="482" spans="10:15">
      <c r="J482" s="36" t="s">
        <v>533</v>
      </c>
      <c r="K482">
        <v>21.4</v>
      </c>
      <c r="L482">
        <v>21.6</v>
      </c>
      <c r="M482">
        <v>21.04</v>
      </c>
      <c r="N482">
        <v>21.4</v>
      </c>
      <c r="O482">
        <v>255800</v>
      </c>
    </row>
    <row r="483" spans="10:15">
      <c r="J483" s="36" t="s">
        <v>534</v>
      </c>
      <c r="K483">
        <v>21.42</v>
      </c>
      <c r="L483">
        <v>21.78</v>
      </c>
      <c r="M483">
        <v>21.36</v>
      </c>
      <c r="N483">
        <v>21.4</v>
      </c>
      <c r="O483">
        <v>127000</v>
      </c>
    </row>
    <row r="484" spans="10:15">
      <c r="J484" s="36">
        <v>42344</v>
      </c>
      <c r="K484">
        <v>21.74</v>
      </c>
      <c r="L484">
        <v>21.8</v>
      </c>
      <c r="M484">
        <v>21.24</v>
      </c>
      <c r="N484">
        <v>21.5</v>
      </c>
      <c r="O484">
        <v>140700</v>
      </c>
    </row>
    <row r="485" spans="10:15">
      <c r="J485" s="36">
        <v>42314</v>
      </c>
      <c r="K485">
        <v>21.62</v>
      </c>
      <c r="L485">
        <v>22.06</v>
      </c>
      <c r="M485">
        <v>21.4</v>
      </c>
      <c r="N485">
        <v>21.5</v>
      </c>
      <c r="O485">
        <v>467500</v>
      </c>
    </row>
    <row r="486" spans="10:15">
      <c r="J486" s="36">
        <v>42283</v>
      </c>
      <c r="K486">
        <v>21.52</v>
      </c>
      <c r="L486">
        <v>21.9</v>
      </c>
      <c r="M486">
        <v>21.5</v>
      </c>
      <c r="N486">
        <v>21.5</v>
      </c>
      <c r="O486">
        <v>941400</v>
      </c>
    </row>
    <row r="487" spans="10:15">
      <c r="J487" s="36">
        <v>42253</v>
      </c>
      <c r="K487">
        <v>21.62</v>
      </c>
      <c r="L487">
        <v>21.94</v>
      </c>
      <c r="M487">
        <v>21.42</v>
      </c>
      <c r="N487">
        <v>21.56</v>
      </c>
      <c r="O487">
        <v>438700</v>
      </c>
    </row>
    <row r="488" spans="10:15">
      <c r="J488" s="36">
        <v>42222</v>
      </c>
      <c r="K488">
        <v>22</v>
      </c>
      <c r="L488">
        <v>22.2</v>
      </c>
      <c r="M488">
        <v>21.6</v>
      </c>
      <c r="N488">
        <v>21.74</v>
      </c>
      <c r="O488">
        <v>309200</v>
      </c>
    </row>
    <row r="489" spans="10:15">
      <c r="J489" s="36">
        <v>42130</v>
      </c>
      <c r="K489">
        <v>22.22</v>
      </c>
      <c r="L489">
        <v>22.54</v>
      </c>
      <c r="M489">
        <v>21.64</v>
      </c>
      <c r="N489">
        <v>22.5</v>
      </c>
      <c r="O489">
        <v>384800</v>
      </c>
    </row>
    <row r="490" spans="10:15">
      <c r="J490" s="36">
        <v>42100</v>
      </c>
      <c r="K490">
        <v>21.96</v>
      </c>
      <c r="L490">
        <v>22.7</v>
      </c>
      <c r="M490">
        <v>21.96</v>
      </c>
      <c r="N490">
        <v>22.7</v>
      </c>
      <c r="O490">
        <v>715000</v>
      </c>
    </row>
    <row r="491" spans="10:15">
      <c r="J491" s="36">
        <v>42069</v>
      </c>
      <c r="K491">
        <v>21.84</v>
      </c>
      <c r="L491">
        <v>22.42</v>
      </c>
      <c r="M491">
        <v>21.58</v>
      </c>
      <c r="N491">
        <v>22.38</v>
      </c>
      <c r="O491">
        <v>316700</v>
      </c>
    </row>
    <row r="492" spans="10:15">
      <c r="J492" s="36">
        <v>42041</v>
      </c>
      <c r="K492">
        <v>21</v>
      </c>
      <c r="L492">
        <v>21.8</v>
      </c>
      <c r="M492">
        <v>20.98</v>
      </c>
      <c r="N492">
        <v>21.46</v>
      </c>
      <c r="O492">
        <v>917600</v>
      </c>
    </row>
    <row r="493" spans="10:15">
      <c r="J493" s="36">
        <v>42010</v>
      </c>
      <c r="K493">
        <v>20.84</v>
      </c>
      <c r="L493">
        <v>21.24</v>
      </c>
      <c r="M493">
        <v>20.64</v>
      </c>
      <c r="N493">
        <v>21</v>
      </c>
      <c r="O493">
        <v>935700</v>
      </c>
    </row>
    <row r="494" spans="10:15">
      <c r="J494" s="36" t="s">
        <v>535</v>
      </c>
      <c r="K494">
        <v>20.8</v>
      </c>
      <c r="L494">
        <v>21</v>
      </c>
      <c r="M494">
        <v>20.38</v>
      </c>
      <c r="N494">
        <v>20.7</v>
      </c>
      <c r="O494">
        <v>4917100</v>
      </c>
    </row>
    <row r="495" spans="10:15">
      <c r="J495" s="36" t="s">
        <v>536</v>
      </c>
      <c r="K495">
        <v>20.9</v>
      </c>
      <c r="L495">
        <v>21.14</v>
      </c>
      <c r="M495">
        <v>20.86</v>
      </c>
      <c r="N495">
        <v>21</v>
      </c>
      <c r="O495">
        <v>1077800</v>
      </c>
    </row>
    <row r="496" spans="10:15">
      <c r="J496" s="36" t="s">
        <v>537</v>
      </c>
      <c r="K496">
        <v>21.8</v>
      </c>
      <c r="L496">
        <v>21.8</v>
      </c>
      <c r="M496">
        <v>20.8</v>
      </c>
      <c r="N496">
        <v>20.98</v>
      </c>
      <c r="O496">
        <v>1716500</v>
      </c>
    </row>
    <row r="497" spans="10:15">
      <c r="J497" s="36" t="s">
        <v>538</v>
      </c>
      <c r="K497">
        <v>22</v>
      </c>
      <c r="L497">
        <v>22.58</v>
      </c>
      <c r="M497">
        <v>21.6</v>
      </c>
      <c r="N497">
        <v>21.84</v>
      </c>
      <c r="O497">
        <v>422300</v>
      </c>
    </row>
    <row r="498" spans="10:15">
      <c r="J498" s="36" t="s">
        <v>539</v>
      </c>
      <c r="K498">
        <v>22.6</v>
      </c>
      <c r="L498">
        <v>22.6</v>
      </c>
      <c r="M498">
        <v>22.06</v>
      </c>
      <c r="N498">
        <v>22.2</v>
      </c>
      <c r="O498">
        <v>533600</v>
      </c>
    </row>
    <row r="499" spans="10:15">
      <c r="J499" s="36" t="s">
        <v>540</v>
      </c>
      <c r="K499">
        <v>22.68</v>
      </c>
      <c r="L499">
        <v>22.8</v>
      </c>
      <c r="M499">
        <v>22.52</v>
      </c>
      <c r="N499">
        <v>22.66</v>
      </c>
      <c r="O499">
        <v>701300</v>
      </c>
    </row>
    <row r="500" spans="10:15">
      <c r="J500" s="36" t="s">
        <v>541</v>
      </c>
      <c r="K500">
        <v>22.42</v>
      </c>
      <c r="L500">
        <v>22.66</v>
      </c>
      <c r="M500">
        <v>22.4</v>
      </c>
      <c r="N500">
        <v>22.56</v>
      </c>
      <c r="O500">
        <v>412600</v>
      </c>
    </row>
    <row r="501" spans="10:15">
      <c r="J501" s="36" t="s">
        <v>542</v>
      </c>
      <c r="K501">
        <v>22.1</v>
      </c>
      <c r="L501">
        <v>22.58</v>
      </c>
      <c r="M501">
        <v>22</v>
      </c>
      <c r="N501">
        <v>22.4</v>
      </c>
      <c r="O501">
        <v>399100</v>
      </c>
    </row>
    <row r="502" spans="10:15">
      <c r="J502" s="36" t="s">
        <v>543</v>
      </c>
      <c r="K502">
        <v>22.28</v>
      </c>
      <c r="L502">
        <v>22.48</v>
      </c>
      <c r="M502">
        <v>22.06</v>
      </c>
      <c r="N502">
        <v>22.06</v>
      </c>
      <c r="O502">
        <v>609800</v>
      </c>
    </row>
    <row r="503" spans="10:15">
      <c r="J503" s="36" t="s">
        <v>544</v>
      </c>
      <c r="K503">
        <v>22.14</v>
      </c>
      <c r="L503">
        <v>22.38</v>
      </c>
      <c r="M503">
        <v>21.9</v>
      </c>
      <c r="N503">
        <v>22.3</v>
      </c>
      <c r="O503">
        <v>286800</v>
      </c>
    </row>
    <row r="504" spans="10:15">
      <c r="J504" s="36" t="s">
        <v>545</v>
      </c>
      <c r="K504">
        <v>22.06</v>
      </c>
      <c r="L504">
        <v>22.16</v>
      </c>
      <c r="M504">
        <v>21.86</v>
      </c>
      <c r="N504">
        <v>22.06</v>
      </c>
      <c r="O504">
        <v>773200</v>
      </c>
    </row>
    <row r="505" spans="10:15">
      <c r="J505" s="36" t="s">
        <v>546</v>
      </c>
      <c r="K505">
        <v>21.28</v>
      </c>
      <c r="L505">
        <v>22.14</v>
      </c>
      <c r="M505">
        <v>21.28</v>
      </c>
      <c r="N505">
        <v>22</v>
      </c>
      <c r="O505">
        <v>1786000</v>
      </c>
    </row>
    <row r="506" spans="10:15">
      <c r="J506" s="36" t="s">
        <v>547</v>
      </c>
      <c r="K506">
        <v>21.4</v>
      </c>
      <c r="L506">
        <v>21.7</v>
      </c>
      <c r="M506">
        <v>21.28</v>
      </c>
      <c r="N506">
        <v>21.34</v>
      </c>
      <c r="O506">
        <v>945800</v>
      </c>
    </row>
    <row r="507" spans="10:15">
      <c r="J507" s="36">
        <v>42343</v>
      </c>
      <c r="K507">
        <v>21.6</v>
      </c>
      <c r="L507">
        <v>21.86</v>
      </c>
      <c r="M507">
        <v>21.12</v>
      </c>
      <c r="N507">
        <v>21.4</v>
      </c>
      <c r="O507">
        <v>1079300</v>
      </c>
    </row>
    <row r="508" spans="10:15">
      <c r="J508" s="36">
        <v>42313</v>
      </c>
      <c r="K508">
        <v>22.12</v>
      </c>
      <c r="L508">
        <v>22.12</v>
      </c>
      <c r="M508">
        <v>21.5</v>
      </c>
      <c r="N508">
        <v>21.72</v>
      </c>
      <c r="O508">
        <v>268800</v>
      </c>
    </row>
    <row r="509" spans="10:15">
      <c r="J509" s="36">
        <v>42221</v>
      </c>
      <c r="K509">
        <v>22.06</v>
      </c>
      <c r="L509">
        <v>22.36</v>
      </c>
      <c r="M509">
        <v>22.02</v>
      </c>
      <c r="N509">
        <v>22.12</v>
      </c>
      <c r="O509">
        <v>746800</v>
      </c>
    </row>
    <row r="510" spans="10:15">
      <c r="J510" s="36">
        <v>42190</v>
      </c>
      <c r="K510">
        <v>22</v>
      </c>
      <c r="L510">
        <v>22.16</v>
      </c>
      <c r="M510">
        <v>21.92</v>
      </c>
      <c r="N510">
        <v>22.06</v>
      </c>
      <c r="O510">
        <v>615500</v>
      </c>
    </row>
    <row r="511" spans="10:15">
      <c r="J511" s="36">
        <v>42160</v>
      </c>
      <c r="K511">
        <v>22.16</v>
      </c>
      <c r="L511">
        <v>22.38</v>
      </c>
      <c r="M511">
        <v>21.94</v>
      </c>
      <c r="N511">
        <v>22</v>
      </c>
      <c r="O511">
        <v>366300</v>
      </c>
    </row>
    <row r="512" spans="10:15">
      <c r="J512" s="36">
        <v>42129</v>
      </c>
      <c r="K512">
        <v>22.14</v>
      </c>
      <c r="L512">
        <v>22.4</v>
      </c>
      <c r="M512">
        <v>22.14</v>
      </c>
      <c r="N512">
        <v>22.4</v>
      </c>
      <c r="O512">
        <v>324100</v>
      </c>
    </row>
    <row r="513" spans="10:15">
      <c r="J513" s="36" t="s">
        <v>548</v>
      </c>
      <c r="K513">
        <v>22.7</v>
      </c>
      <c r="L513">
        <v>22.9</v>
      </c>
      <c r="M513">
        <v>21.9</v>
      </c>
      <c r="N513">
        <v>22.14</v>
      </c>
      <c r="O513">
        <v>778800</v>
      </c>
    </row>
    <row r="514" spans="10:15">
      <c r="J514" s="36" t="s">
        <v>549</v>
      </c>
      <c r="K514">
        <v>22.9</v>
      </c>
      <c r="L514">
        <v>23.1</v>
      </c>
      <c r="M514">
        <v>22.78</v>
      </c>
      <c r="N514">
        <v>22.78</v>
      </c>
      <c r="O514">
        <v>323800</v>
      </c>
    </row>
    <row r="515" spans="10:15">
      <c r="J515" s="36" t="s">
        <v>550</v>
      </c>
      <c r="K515">
        <v>23.2</v>
      </c>
      <c r="L515">
        <v>23.5</v>
      </c>
      <c r="M515">
        <v>22.92</v>
      </c>
      <c r="N515">
        <v>23.06</v>
      </c>
      <c r="O515">
        <v>860000</v>
      </c>
    </row>
    <row r="516" spans="10:15">
      <c r="J516" s="36" t="s">
        <v>551</v>
      </c>
      <c r="K516">
        <v>23</v>
      </c>
      <c r="L516">
        <v>23.54</v>
      </c>
      <c r="M516">
        <v>23</v>
      </c>
      <c r="N516">
        <v>23.4</v>
      </c>
      <c r="O516">
        <v>205200</v>
      </c>
    </row>
    <row r="517" spans="10:15">
      <c r="J517" s="36" t="s">
        <v>552</v>
      </c>
      <c r="K517">
        <v>22.66</v>
      </c>
      <c r="L517">
        <v>23.42</v>
      </c>
      <c r="M517">
        <v>22.66</v>
      </c>
      <c r="N517">
        <v>23.42</v>
      </c>
      <c r="O517">
        <v>191000</v>
      </c>
    </row>
    <row r="518" spans="10:15">
      <c r="J518" s="36" t="s">
        <v>553</v>
      </c>
      <c r="K518">
        <v>22.9</v>
      </c>
      <c r="L518">
        <v>22.9</v>
      </c>
      <c r="M518">
        <v>22.46</v>
      </c>
      <c r="N518">
        <v>22.46</v>
      </c>
      <c r="O518">
        <v>185100</v>
      </c>
    </row>
    <row r="519" spans="10:15">
      <c r="J519" s="36" t="s">
        <v>554</v>
      </c>
      <c r="K519">
        <v>22.7</v>
      </c>
      <c r="L519">
        <v>22.96</v>
      </c>
      <c r="M519">
        <v>22.4</v>
      </c>
      <c r="N519">
        <v>22.7</v>
      </c>
      <c r="O519">
        <v>292000</v>
      </c>
    </row>
    <row r="520" spans="10:15">
      <c r="J520" s="36" t="s">
        <v>555</v>
      </c>
      <c r="K520">
        <v>22.7</v>
      </c>
      <c r="L520">
        <v>22.76</v>
      </c>
      <c r="M520">
        <v>22.58</v>
      </c>
      <c r="N520">
        <v>22.7</v>
      </c>
      <c r="O520">
        <v>791700</v>
      </c>
    </row>
    <row r="521" spans="10:15">
      <c r="J521" s="36" t="s">
        <v>556</v>
      </c>
      <c r="K521">
        <v>22.62</v>
      </c>
      <c r="L521">
        <v>22.62</v>
      </c>
      <c r="M521">
        <v>22.32</v>
      </c>
      <c r="N521">
        <v>22.54</v>
      </c>
      <c r="O521">
        <v>627000</v>
      </c>
    </row>
    <row r="522" spans="10:15">
      <c r="J522" s="36" t="s">
        <v>557</v>
      </c>
      <c r="K522">
        <v>22.4</v>
      </c>
      <c r="L522">
        <v>22.64</v>
      </c>
      <c r="M522">
        <v>22.3</v>
      </c>
      <c r="N522">
        <v>22.62</v>
      </c>
      <c r="O522">
        <v>254000</v>
      </c>
    </row>
    <row r="523" spans="10:15">
      <c r="J523" s="36" t="s">
        <v>558</v>
      </c>
      <c r="K523">
        <v>22.5</v>
      </c>
      <c r="L523">
        <v>22.6</v>
      </c>
      <c r="M523">
        <v>22.34</v>
      </c>
      <c r="N523">
        <v>22.6</v>
      </c>
      <c r="O523">
        <v>336200</v>
      </c>
    </row>
    <row r="524" spans="10:15">
      <c r="J524" s="36" t="s">
        <v>559</v>
      </c>
      <c r="K524">
        <v>22.6</v>
      </c>
      <c r="L524">
        <v>22.72</v>
      </c>
      <c r="M524">
        <v>22.5</v>
      </c>
      <c r="N524">
        <v>22.5</v>
      </c>
      <c r="O524">
        <v>870000</v>
      </c>
    </row>
    <row r="525" spans="10:15">
      <c r="J525" s="36" t="s">
        <v>560</v>
      </c>
      <c r="K525">
        <v>22.78</v>
      </c>
      <c r="L525">
        <v>23</v>
      </c>
      <c r="M525">
        <v>22.56</v>
      </c>
      <c r="N525">
        <v>22.7</v>
      </c>
      <c r="O525">
        <v>628600</v>
      </c>
    </row>
    <row r="526" spans="10:15">
      <c r="J526" s="36" t="s">
        <v>561</v>
      </c>
      <c r="K526">
        <v>23</v>
      </c>
      <c r="L526">
        <v>23.04</v>
      </c>
      <c r="M526">
        <v>22.74</v>
      </c>
      <c r="N526">
        <v>22.8</v>
      </c>
      <c r="O526">
        <v>212300</v>
      </c>
    </row>
    <row r="527" spans="10:15">
      <c r="J527" s="36">
        <v>42281</v>
      </c>
      <c r="K527">
        <v>22.62</v>
      </c>
      <c r="L527">
        <v>23.28</v>
      </c>
      <c r="M527">
        <v>22.62</v>
      </c>
      <c r="N527">
        <v>22.98</v>
      </c>
      <c r="O527">
        <v>258300</v>
      </c>
    </row>
    <row r="528" spans="10:15">
      <c r="J528" s="36">
        <v>42251</v>
      </c>
      <c r="K528">
        <v>22.84</v>
      </c>
      <c r="L528">
        <v>22.84</v>
      </c>
      <c r="M528">
        <v>22.64</v>
      </c>
      <c r="N528">
        <v>22.8</v>
      </c>
      <c r="O528">
        <v>1308300</v>
      </c>
    </row>
    <row r="529" spans="10:15">
      <c r="J529" s="36">
        <v>42220</v>
      </c>
      <c r="K529">
        <v>22.78</v>
      </c>
      <c r="L529">
        <v>23.1</v>
      </c>
      <c r="M529">
        <v>22.78</v>
      </c>
      <c r="N529">
        <v>22.98</v>
      </c>
      <c r="O529">
        <v>218800</v>
      </c>
    </row>
    <row r="530" spans="10:15">
      <c r="J530" s="36">
        <v>42189</v>
      </c>
      <c r="K530">
        <v>23</v>
      </c>
      <c r="L530">
        <v>23.1</v>
      </c>
      <c r="M530">
        <v>22.78</v>
      </c>
      <c r="N530">
        <v>23.1</v>
      </c>
      <c r="O530">
        <v>632300</v>
      </c>
    </row>
    <row r="531" spans="10:15">
      <c r="J531" s="36">
        <v>42159</v>
      </c>
      <c r="K531">
        <v>22.94</v>
      </c>
      <c r="L531">
        <v>23</v>
      </c>
      <c r="M531">
        <v>22.68</v>
      </c>
      <c r="N531">
        <v>22.86</v>
      </c>
      <c r="O531">
        <v>519600</v>
      </c>
    </row>
    <row r="532" spans="10:15">
      <c r="J532" s="36">
        <v>42067</v>
      </c>
      <c r="K532">
        <v>22.98</v>
      </c>
      <c r="L532">
        <v>23</v>
      </c>
      <c r="M532">
        <v>22.72</v>
      </c>
      <c r="N532">
        <v>22.8</v>
      </c>
      <c r="O532">
        <v>174100</v>
      </c>
    </row>
    <row r="533" spans="10:15">
      <c r="J533" s="36">
        <v>42039</v>
      </c>
      <c r="K533">
        <v>22.88</v>
      </c>
      <c r="L533">
        <v>22.98</v>
      </c>
      <c r="M533">
        <v>22.74</v>
      </c>
      <c r="N533">
        <v>22.86</v>
      </c>
      <c r="O533">
        <v>223600</v>
      </c>
    </row>
    <row r="534" spans="10:15">
      <c r="J534" s="36">
        <v>42008</v>
      </c>
      <c r="K534">
        <v>22.7</v>
      </c>
      <c r="L534">
        <v>22.88</v>
      </c>
      <c r="M534">
        <v>22.5</v>
      </c>
      <c r="N534">
        <v>22.8</v>
      </c>
      <c r="O534">
        <v>153600</v>
      </c>
    </row>
    <row r="535" spans="10:15">
      <c r="J535" s="36" t="s">
        <v>562</v>
      </c>
      <c r="K535">
        <v>22.74</v>
      </c>
      <c r="L535">
        <v>22.8</v>
      </c>
      <c r="M535">
        <v>22.36</v>
      </c>
      <c r="N535">
        <v>22.78</v>
      </c>
      <c r="O535">
        <v>737500</v>
      </c>
    </row>
    <row r="536" spans="10:15">
      <c r="J536" s="36" t="s">
        <v>563</v>
      </c>
      <c r="K536">
        <v>22.9</v>
      </c>
      <c r="L536">
        <v>22.98</v>
      </c>
      <c r="M536">
        <v>22.42</v>
      </c>
      <c r="N536">
        <v>22.42</v>
      </c>
      <c r="O536">
        <v>289200</v>
      </c>
    </row>
    <row r="537" spans="10:15">
      <c r="J537" s="36" t="s">
        <v>564</v>
      </c>
      <c r="K537">
        <v>22.52</v>
      </c>
      <c r="L537">
        <v>22.96</v>
      </c>
      <c r="M537">
        <v>22.52</v>
      </c>
      <c r="N537">
        <v>22.86</v>
      </c>
      <c r="O537">
        <v>325800</v>
      </c>
    </row>
    <row r="538" spans="10:15">
      <c r="J538" s="36" t="s">
        <v>565</v>
      </c>
      <c r="K538">
        <v>22.7</v>
      </c>
      <c r="L538">
        <v>22.72</v>
      </c>
      <c r="M538">
        <v>22.5</v>
      </c>
      <c r="N538">
        <v>22.52</v>
      </c>
      <c r="O538">
        <v>149000</v>
      </c>
    </row>
    <row r="539" spans="10:15">
      <c r="J539" s="36" t="s">
        <v>566</v>
      </c>
      <c r="K539">
        <v>22.62</v>
      </c>
      <c r="L539">
        <v>22.8</v>
      </c>
      <c r="M539">
        <v>22.58</v>
      </c>
      <c r="N539">
        <v>22.7</v>
      </c>
      <c r="O539">
        <v>340900</v>
      </c>
    </row>
    <row r="540" spans="10:15">
      <c r="J540" s="36" t="s">
        <v>567</v>
      </c>
      <c r="K540">
        <v>22.4</v>
      </c>
      <c r="L540">
        <v>22.68</v>
      </c>
      <c r="M540">
        <v>22.3</v>
      </c>
      <c r="N540">
        <v>22.6</v>
      </c>
      <c r="O540">
        <v>273800</v>
      </c>
    </row>
    <row r="541" spans="10:15">
      <c r="J541" s="36" t="s">
        <v>568</v>
      </c>
      <c r="K541">
        <v>22.58</v>
      </c>
      <c r="L541">
        <v>22.84</v>
      </c>
      <c r="M541">
        <v>22.14</v>
      </c>
      <c r="N541">
        <v>22.14</v>
      </c>
      <c r="O541">
        <v>167800</v>
      </c>
    </row>
    <row r="542" spans="10:15">
      <c r="J542" s="36" t="s">
        <v>569</v>
      </c>
      <c r="K542">
        <v>22.5</v>
      </c>
      <c r="L542">
        <v>22.7</v>
      </c>
      <c r="M542">
        <v>22.2</v>
      </c>
      <c r="N542">
        <v>22.52</v>
      </c>
      <c r="O542">
        <v>1346000</v>
      </c>
    </row>
    <row r="543" spans="10:15">
      <c r="J543" s="36" t="s">
        <v>570</v>
      </c>
      <c r="K543">
        <v>22.5</v>
      </c>
      <c r="L543">
        <v>22.78</v>
      </c>
      <c r="M543">
        <v>22.5</v>
      </c>
      <c r="N543">
        <v>22.7</v>
      </c>
      <c r="O543">
        <v>389300</v>
      </c>
    </row>
    <row r="544" spans="10:15">
      <c r="J544" s="36" t="s">
        <v>571</v>
      </c>
      <c r="K544">
        <v>22</v>
      </c>
      <c r="L544">
        <v>22.8</v>
      </c>
      <c r="M544">
        <v>21.72</v>
      </c>
      <c r="N544">
        <v>22.16</v>
      </c>
      <c r="O544">
        <v>184100</v>
      </c>
    </row>
    <row r="545" spans="10:15">
      <c r="J545" s="36" t="s">
        <v>572</v>
      </c>
      <c r="K545">
        <v>22.1</v>
      </c>
      <c r="L545">
        <v>22.12</v>
      </c>
      <c r="M545">
        <v>22.02</v>
      </c>
      <c r="N545">
        <v>22.1</v>
      </c>
      <c r="O545">
        <v>120000</v>
      </c>
    </row>
    <row r="546" spans="10:15">
      <c r="J546" s="36" t="s">
        <v>573</v>
      </c>
      <c r="K546">
        <v>22.02</v>
      </c>
      <c r="L546">
        <v>22.22</v>
      </c>
      <c r="M546">
        <v>21.94</v>
      </c>
      <c r="N546">
        <v>22.1</v>
      </c>
      <c r="O546">
        <v>276000</v>
      </c>
    </row>
    <row r="547" spans="10:15">
      <c r="J547" s="36" t="s">
        <v>574</v>
      </c>
      <c r="K547">
        <v>22.08</v>
      </c>
      <c r="L547">
        <v>22.24</v>
      </c>
      <c r="M547">
        <v>22.08</v>
      </c>
      <c r="N547">
        <v>22.22</v>
      </c>
      <c r="O547">
        <v>276800</v>
      </c>
    </row>
    <row r="548" spans="10:15">
      <c r="J548" s="36">
        <v>42341</v>
      </c>
      <c r="K548">
        <v>21.92</v>
      </c>
      <c r="L548">
        <v>22.26</v>
      </c>
      <c r="M548">
        <v>21.92</v>
      </c>
      <c r="N548">
        <v>22.22</v>
      </c>
      <c r="O548">
        <v>633300</v>
      </c>
    </row>
    <row r="549" spans="10:15">
      <c r="J549" s="36">
        <v>42311</v>
      </c>
      <c r="K549">
        <v>22.28</v>
      </c>
      <c r="L549">
        <v>22.28</v>
      </c>
      <c r="M549">
        <v>21.96</v>
      </c>
      <c r="N549">
        <v>22.22</v>
      </c>
      <c r="O549">
        <v>624400</v>
      </c>
    </row>
    <row r="550" spans="10:15">
      <c r="J550" s="36">
        <v>42280</v>
      </c>
      <c r="K550">
        <v>22.12</v>
      </c>
      <c r="L550">
        <v>22.24</v>
      </c>
      <c r="M550">
        <v>22.06</v>
      </c>
      <c r="N550">
        <v>22.22</v>
      </c>
      <c r="O550">
        <v>806200</v>
      </c>
    </row>
    <row r="551" spans="10:15">
      <c r="J551" s="36">
        <v>42250</v>
      </c>
      <c r="K551">
        <v>22.28</v>
      </c>
      <c r="L551">
        <v>22.34</v>
      </c>
      <c r="M551">
        <v>22.06</v>
      </c>
      <c r="N551">
        <v>22.22</v>
      </c>
      <c r="O551">
        <v>350800</v>
      </c>
    </row>
    <row r="552" spans="10:15">
      <c r="J552" s="36">
        <v>42158</v>
      </c>
      <c r="K552">
        <v>22.44</v>
      </c>
      <c r="L552">
        <v>22.6</v>
      </c>
      <c r="M552">
        <v>22.32</v>
      </c>
      <c r="N552">
        <v>22.5</v>
      </c>
      <c r="O552">
        <v>373900</v>
      </c>
    </row>
    <row r="553" spans="10:15">
      <c r="J553" s="36">
        <v>42127</v>
      </c>
      <c r="K553">
        <v>22.52</v>
      </c>
      <c r="L553">
        <v>22.82</v>
      </c>
      <c r="M553">
        <v>22.5</v>
      </c>
      <c r="N553">
        <v>22.66</v>
      </c>
      <c r="O553">
        <v>631200</v>
      </c>
    </row>
    <row r="554" spans="10:15">
      <c r="J554" s="36">
        <v>42097</v>
      </c>
      <c r="K554">
        <v>22.84</v>
      </c>
      <c r="L554">
        <v>22.84</v>
      </c>
      <c r="M554">
        <v>22.6</v>
      </c>
      <c r="N554">
        <v>22.76</v>
      </c>
      <c r="O554">
        <v>694300</v>
      </c>
    </row>
    <row r="555" spans="10:15">
      <c r="J555" s="36">
        <v>42066</v>
      </c>
      <c r="K555">
        <v>22.5</v>
      </c>
      <c r="L555">
        <v>22.9</v>
      </c>
      <c r="M555">
        <v>22.48</v>
      </c>
      <c r="N555">
        <v>22.6</v>
      </c>
      <c r="O555">
        <v>607600</v>
      </c>
    </row>
    <row r="556" spans="10:15">
      <c r="J556" s="36">
        <v>42038</v>
      </c>
      <c r="K556">
        <v>22.7</v>
      </c>
      <c r="L556">
        <v>22.7</v>
      </c>
      <c r="M556">
        <v>22.26</v>
      </c>
      <c r="N556">
        <v>22.6</v>
      </c>
      <c r="O556">
        <v>419700</v>
      </c>
    </row>
    <row r="557" spans="10:15">
      <c r="J557" s="36" t="s">
        <v>575</v>
      </c>
      <c r="K557">
        <v>22.94</v>
      </c>
      <c r="L557">
        <v>22.96</v>
      </c>
      <c r="M557">
        <v>22.24</v>
      </c>
      <c r="N557">
        <v>22.7</v>
      </c>
      <c r="O557">
        <v>695500</v>
      </c>
    </row>
    <row r="558" spans="10:15">
      <c r="J558" s="36" t="s">
        <v>576</v>
      </c>
      <c r="K558">
        <v>22.34</v>
      </c>
      <c r="L558">
        <v>23</v>
      </c>
      <c r="M558">
        <v>22.34</v>
      </c>
      <c r="N558">
        <v>22.9</v>
      </c>
      <c r="O558">
        <v>118400</v>
      </c>
    </row>
    <row r="559" spans="10:15">
      <c r="J559" s="36" t="s">
        <v>577</v>
      </c>
      <c r="K559">
        <v>22.7</v>
      </c>
      <c r="L559">
        <v>22.82</v>
      </c>
      <c r="M559">
        <v>22.28</v>
      </c>
      <c r="N559">
        <v>22.82</v>
      </c>
      <c r="O559">
        <v>1658100</v>
      </c>
    </row>
    <row r="560" spans="10:15">
      <c r="J560" s="36" t="s">
        <v>578</v>
      </c>
      <c r="K560">
        <v>22.3</v>
      </c>
      <c r="L560">
        <v>22.5</v>
      </c>
      <c r="M560">
        <v>22.22</v>
      </c>
      <c r="N560">
        <v>22.42</v>
      </c>
      <c r="O560">
        <v>546500</v>
      </c>
    </row>
    <row r="561" spans="10:15">
      <c r="J561" s="36" t="s">
        <v>579</v>
      </c>
      <c r="K561">
        <v>22.3</v>
      </c>
      <c r="L561">
        <v>22.68</v>
      </c>
      <c r="M561">
        <v>22.2</v>
      </c>
      <c r="N561">
        <v>22.46</v>
      </c>
      <c r="O561">
        <v>413100</v>
      </c>
    </row>
    <row r="562" spans="10:15">
      <c r="J562" s="36" t="s">
        <v>580</v>
      </c>
      <c r="K562">
        <v>22.44</v>
      </c>
      <c r="L562">
        <v>22.74</v>
      </c>
      <c r="M562">
        <v>22.42</v>
      </c>
      <c r="N562">
        <v>22.42</v>
      </c>
      <c r="O562">
        <v>97300</v>
      </c>
    </row>
    <row r="563" spans="10:15">
      <c r="J563" s="36" t="s">
        <v>581</v>
      </c>
      <c r="K563">
        <v>22.76</v>
      </c>
      <c r="L563">
        <v>22.8</v>
      </c>
      <c r="M563">
        <v>22.34</v>
      </c>
      <c r="N563">
        <v>22.44</v>
      </c>
      <c r="O563">
        <v>688800</v>
      </c>
    </row>
    <row r="564" spans="10:15">
      <c r="J564" s="36" t="s">
        <v>582</v>
      </c>
      <c r="K564">
        <v>23</v>
      </c>
      <c r="L564">
        <v>23.38</v>
      </c>
      <c r="M564">
        <v>22.84</v>
      </c>
      <c r="N564">
        <v>23.18</v>
      </c>
      <c r="O564">
        <v>588300</v>
      </c>
    </row>
    <row r="565" spans="10:15">
      <c r="J565" s="36" t="s">
        <v>583</v>
      </c>
      <c r="K565">
        <v>22.5</v>
      </c>
      <c r="L565">
        <v>23.08</v>
      </c>
      <c r="M565">
        <v>22.5</v>
      </c>
      <c r="N565">
        <v>23</v>
      </c>
      <c r="O565">
        <v>604700</v>
      </c>
    </row>
    <row r="566" spans="10:15">
      <c r="J566" s="36">
        <v>42340</v>
      </c>
      <c r="K566">
        <v>22.3</v>
      </c>
      <c r="L566">
        <v>22.98</v>
      </c>
      <c r="M566">
        <v>22.3</v>
      </c>
      <c r="N566">
        <v>22.98</v>
      </c>
      <c r="O566">
        <v>540800</v>
      </c>
    </row>
    <row r="567" spans="10:15">
      <c r="J567" s="36">
        <v>42310</v>
      </c>
      <c r="K567">
        <v>22.3</v>
      </c>
      <c r="L567">
        <v>22.58</v>
      </c>
      <c r="M567">
        <v>22.3</v>
      </c>
      <c r="N567">
        <v>22.5</v>
      </c>
      <c r="O567">
        <v>655500</v>
      </c>
    </row>
    <row r="568" spans="10:15">
      <c r="J568" s="36">
        <v>42279</v>
      </c>
      <c r="K568">
        <v>22.76</v>
      </c>
      <c r="L568">
        <v>22.9</v>
      </c>
      <c r="M568">
        <v>22.3</v>
      </c>
      <c r="N568">
        <v>22.5</v>
      </c>
      <c r="O568">
        <v>270000</v>
      </c>
    </row>
    <row r="569" spans="10:15">
      <c r="J569" s="36">
        <v>42249</v>
      </c>
      <c r="K569">
        <v>23</v>
      </c>
      <c r="L569">
        <v>23.08</v>
      </c>
      <c r="M569">
        <v>22.74</v>
      </c>
      <c r="N569">
        <v>22.8</v>
      </c>
      <c r="O569">
        <v>440600</v>
      </c>
    </row>
    <row r="570" spans="10:15">
      <c r="J570" s="36">
        <v>42157</v>
      </c>
      <c r="K570">
        <v>23</v>
      </c>
      <c r="L570">
        <v>23.14</v>
      </c>
      <c r="M570">
        <v>22.98</v>
      </c>
      <c r="N570">
        <v>23</v>
      </c>
      <c r="O570">
        <v>1290400</v>
      </c>
    </row>
    <row r="571" spans="10:15">
      <c r="J571" s="36">
        <v>42126</v>
      </c>
      <c r="K571">
        <v>22.9</v>
      </c>
      <c r="L571">
        <v>23.1</v>
      </c>
      <c r="M571">
        <v>22.9</v>
      </c>
      <c r="N571">
        <v>23</v>
      </c>
      <c r="O571">
        <v>1392700</v>
      </c>
    </row>
    <row r="572" spans="10:15">
      <c r="J572" s="36">
        <v>42096</v>
      </c>
      <c r="K572">
        <v>23</v>
      </c>
      <c r="L572">
        <v>23.5</v>
      </c>
      <c r="M572">
        <v>22.7</v>
      </c>
      <c r="N572">
        <v>22.9</v>
      </c>
      <c r="O572">
        <v>1429100</v>
      </c>
    </row>
    <row r="573" spans="10:15">
      <c r="J573" s="36" t="s">
        <v>584</v>
      </c>
      <c r="K573">
        <v>23</v>
      </c>
      <c r="L573">
        <v>23.02</v>
      </c>
      <c r="M573">
        <v>22.66</v>
      </c>
      <c r="N573">
        <v>22.66</v>
      </c>
      <c r="O573">
        <v>537200</v>
      </c>
    </row>
    <row r="574" spans="10:15">
      <c r="J574" s="36" t="s">
        <v>585</v>
      </c>
      <c r="K574">
        <v>22.82</v>
      </c>
      <c r="L574">
        <v>23.02</v>
      </c>
      <c r="M574">
        <v>22.54</v>
      </c>
      <c r="N574">
        <v>23.02</v>
      </c>
      <c r="O574">
        <v>626200</v>
      </c>
    </row>
    <row r="575" spans="10:15">
      <c r="J575" s="36" t="s">
        <v>586</v>
      </c>
      <c r="K575">
        <v>22.96</v>
      </c>
      <c r="L575">
        <v>23.1</v>
      </c>
      <c r="M575">
        <v>22.82</v>
      </c>
      <c r="N575">
        <v>23</v>
      </c>
      <c r="O575">
        <v>999000</v>
      </c>
    </row>
    <row r="576" spans="10:15">
      <c r="J576" s="36" t="s">
        <v>587</v>
      </c>
      <c r="K576">
        <v>22.5</v>
      </c>
      <c r="L576">
        <v>23.1</v>
      </c>
      <c r="M576">
        <v>22.44</v>
      </c>
      <c r="N576">
        <v>22.82</v>
      </c>
      <c r="O576">
        <v>415600</v>
      </c>
    </row>
    <row r="577" spans="10:15">
      <c r="J577" s="36" t="s">
        <v>588</v>
      </c>
      <c r="K577">
        <v>23.18</v>
      </c>
      <c r="L577">
        <v>23.18</v>
      </c>
      <c r="M577">
        <v>22.42</v>
      </c>
      <c r="N577">
        <v>22.86</v>
      </c>
      <c r="O577">
        <v>129700</v>
      </c>
    </row>
    <row r="578" spans="10:15">
      <c r="J578" s="36" t="s">
        <v>589</v>
      </c>
      <c r="K578">
        <v>23.18</v>
      </c>
      <c r="L578">
        <v>23.42</v>
      </c>
      <c r="M578">
        <v>22.6</v>
      </c>
      <c r="N578">
        <v>22.9</v>
      </c>
      <c r="O578">
        <v>365600</v>
      </c>
    </row>
    <row r="579" spans="10:15">
      <c r="J579" s="36" t="s">
        <v>590</v>
      </c>
      <c r="K579">
        <v>22.24</v>
      </c>
      <c r="L579">
        <v>23.18</v>
      </c>
      <c r="M579">
        <v>22.24</v>
      </c>
      <c r="N579">
        <v>22.94</v>
      </c>
      <c r="O579">
        <v>472400</v>
      </c>
    </row>
    <row r="580" spans="10:15">
      <c r="J580" s="36" t="s">
        <v>591</v>
      </c>
      <c r="K580">
        <v>22.2</v>
      </c>
      <c r="L580">
        <v>22.7</v>
      </c>
      <c r="M580">
        <v>22</v>
      </c>
      <c r="N580">
        <v>22.58</v>
      </c>
      <c r="O580">
        <v>367900</v>
      </c>
    </row>
    <row r="581" spans="10:15">
      <c r="J581" s="36" t="s">
        <v>592</v>
      </c>
      <c r="K581">
        <v>21.84</v>
      </c>
      <c r="L581">
        <v>22.18</v>
      </c>
      <c r="M581">
        <v>21.8</v>
      </c>
      <c r="N581">
        <v>22.02</v>
      </c>
      <c r="O581">
        <v>304600</v>
      </c>
    </row>
    <row r="582" spans="10:15">
      <c r="J582" s="36" t="s">
        <v>593</v>
      </c>
      <c r="K582">
        <v>22</v>
      </c>
      <c r="L582">
        <v>22</v>
      </c>
      <c r="M582">
        <v>21.84</v>
      </c>
      <c r="N582">
        <v>22</v>
      </c>
      <c r="O582">
        <v>631200</v>
      </c>
    </row>
    <row r="583" spans="10:15">
      <c r="J583" s="36" t="s">
        <v>594</v>
      </c>
      <c r="K583">
        <v>21.82</v>
      </c>
      <c r="L583">
        <v>22.16</v>
      </c>
      <c r="M583">
        <v>21.72</v>
      </c>
      <c r="N583">
        <v>22</v>
      </c>
      <c r="O583">
        <v>572300</v>
      </c>
    </row>
    <row r="584" spans="10:15">
      <c r="J584" s="36" t="s">
        <v>595</v>
      </c>
      <c r="K584">
        <v>22.1</v>
      </c>
      <c r="L584">
        <v>22.1</v>
      </c>
      <c r="M584">
        <v>21.8</v>
      </c>
      <c r="N584">
        <v>22.02</v>
      </c>
      <c r="O584">
        <v>465800</v>
      </c>
    </row>
    <row r="585" spans="10:15">
      <c r="J585" s="36" t="s">
        <v>596</v>
      </c>
      <c r="K585">
        <v>21.8</v>
      </c>
      <c r="L585">
        <v>22.06</v>
      </c>
      <c r="M585">
        <v>21.8</v>
      </c>
      <c r="N585">
        <v>22</v>
      </c>
      <c r="O585">
        <v>659000</v>
      </c>
    </row>
    <row r="586" spans="10:15">
      <c r="J586" s="36" t="s">
        <v>597</v>
      </c>
      <c r="K586">
        <v>21.9</v>
      </c>
      <c r="L586">
        <v>22.24</v>
      </c>
      <c r="M586">
        <v>21.8</v>
      </c>
      <c r="N586">
        <v>21.98</v>
      </c>
      <c r="O586">
        <v>449900</v>
      </c>
    </row>
    <row r="587" spans="10:15">
      <c r="J587" s="36">
        <v>42339</v>
      </c>
      <c r="K587">
        <v>22.16</v>
      </c>
      <c r="L587">
        <v>22.4</v>
      </c>
      <c r="M587">
        <v>21.84</v>
      </c>
      <c r="N587">
        <v>22.3</v>
      </c>
      <c r="O587">
        <v>176800</v>
      </c>
    </row>
    <row r="588" spans="10:15">
      <c r="J588" s="36">
        <v>42248</v>
      </c>
      <c r="K588">
        <v>22.84</v>
      </c>
      <c r="L588">
        <v>22.86</v>
      </c>
      <c r="M588">
        <v>22.1</v>
      </c>
      <c r="N588">
        <v>22.16</v>
      </c>
      <c r="O588">
        <v>273700</v>
      </c>
    </row>
    <row r="589" spans="10:15">
      <c r="J589" s="36">
        <v>42217</v>
      </c>
      <c r="K589">
        <v>21.8</v>
      </c>
      <c r="L589">
        <v>22.8</v>
      </c>
      <c r="M589">
        <v>21.8</v>
      </c>
      <c r="N589">
        <v>22.8</v>
      </c>
      <c r="O589">
        <v>148800</v>
      </c>
    </row>
    <row r="590" spans="10:15">
      <c r="J590" s="36">
        <v>42186</v>
      </c>
      <c r="K590">
        <v>21.6</v>
      </c>
      <c r="L590">
        <v>22.5</v>
      </c>
      <c r="M590">
        <v>21.42</v>
      </c>
      <c r="N590">
        <v>21.8</v>
      </c>
      <c r="O590">
        <v>540200</v>
      </c>
    </row>
    <row r="591" spans="10:15">
      <c r="J591" s="36">
        <v>42156</v>
      </c>
      <c r="K591">
        <v>21.98</v>
      </c>
      <c r="L591">
        <v>22</v>
      </c>
      <c r="M591">
        <v>21.5</v>
      </c>
      <c r="N591">
        <v>21.74</v>
      </c>
      <c r="O591">
        <v>595400</v>
      </c>
    </row>
    <row r="592" spans="10:15">
      <c r="J592" s="36">
        <v>42125</v>
      </c>
      <c r="K592">
        <v>22.62</v>
      </c>
      <c r="L592">
        <v>22.62</v>
      </c>
      <c r="M592">
        <v>21.94</v>
      </c>
      <c r="N592">
        <v>22</v>
      </c>
      <c r="O592">
        <v>313200</v>
      </c>
    </row>
    <row r="593" spans="10:15">
      <c r="J593" s="36">
        <v>42036</v>
      </c>
      <c r="K593">
        <v>22.2</v>
      </c>
      <c r="L593">
        <v>22.42</v>
      </c>
      <c r="M593">
        <v>21.76</v>
      </c>
      <c r="N593">
        <v>22</v>
      </c>
      <c r="O593">
        <v>315900</v>
      </c>
    </row>
    <row r="594" spans="10:15">
      <c r="J594" s="36" t="s">
        <v>598</v>
      </c>
      <c r="K594">
        <v>22.22</v>
      </c>
      <c r="L594">
        <v>22.94</v>
      </c>
      <c r="M594">
        <v>22.22</v>
      </c>
      <c r="N594">
        <v>22.8</v>
      </c>
      <c r="O594">
        <v>397500</v>
      </c>
    </row>
    <row r="595" spans="10:15">
      <c r="J595" s="36" t="s">
        <v>599</v>
      </c>
      <c r="K595">
        <v>22</v>
      </c>
      <c r="L595">
        <v>22.4</v>
      </c>
      <c r="M595">
        <v>21.68</v>
      </c>
      <c r="N595">
        <v>22.3</v>
      </c>
      <c r="O595">
        <v>228300</v>
      </c>
    </row>
    <row r="596" spans="10:15">
      <c r="J596" s="36" t="s">
        <v>600</v>
      </c>
      <c r="K596">
        <v>21.34</v>
      </c>
      <c r="L596">
        <v>22.3</v>
      </c>
      <c r="M596">
        <v>21.34</v>
      </c>
      <c r="N596">
        <v>22.3</v>
      </c>
      <c r="O596">
        <v>111000</v>
      </c>
    </row>
    <row r="597" spans="10:15">
      <c r="J597" s="36" t="s">
        <v>601</v>
      </c>
      <c r="K597">
        <v>21.26</v>
      </c>
      <c r="L597">
        <v>22.12</v>
      </c>
      <c r="M597">
        <v>21.24</v>
      </c>
      <c r="N597">
        <v>22.04</v>
      </c>
      <c r="O597">
        <v>78000</v>
      </c>
    </row>
    <row r="598" spans="10:15">
      <c r="J598" s="36" t="s">
        <v>602</v>
      </c>
      <c r="K598">
        <v>21.06</v>
      </c>
      <c r="L598">
        <v>21.88</v>
      </c>
      <c r="M598">
        <v>21.06</v>
      </c>
      <c r="N598">
        <v>21.88</v>
      </c>
      <c r="O598">
        <v>149400</v>
      </c>
    </row>
    <row r="599" spans="10:15">
      <c r="J599" s="36" t="s">
        <v>603</v>
      </c>
      <c r="K599">
        <v>20.7</v>
      </c>
      <c r="L599">
        <v>21.78</v>
      </c>
      <c r="M599">
        <v>20.7</v>
      </c>
      <c r="N599">
        <v>21.46</v>
      </c>
      <c r="O599">
        <v>210700</v>
      </c>
    </row>
    <row r="600" spans="10:15">
      <c r="J600" s="36" t="s">
        <v>604</v>
      </c>
      <c r="K600">
        <v>20.2</v>
      </c>
      <c r="L600">
        <v>20.9</v>
      </c>
      <c r="M600">
        <v>20.100000000000001</v>
      </c>
      <c r="N600">
        <v>20.7</v>
      </c>
      <c r="O600">
        <v>387600</v>
      </c>
    </row>
    <row r="601" spans="10:15">
      <c r="J601" s="36" t="s">
        <v>605</v>
      </c>
      <c r="K601">
        <v>20</v>
      </c>
      <c r="L601">
        <v>20.7</v>
      </c>
      <c r="M601">
        <v>19.920000000000002</v>
      </c>
      <c r="N601">
        <v>20.2</v>
      </c>
      <c r="O601">
        <v>851400</v>
      </c>
    </row>
    <row r="602" spans="10:15">
      <c r="J602" s="36" t="s">
        <v>606</v>
      </c>
      <c r="K602">
        <v>20</v>
      </c>
      <c r="L602">
        <v>20.52</v>
      </c>
      <c r="M602">
        <v>19.899999999999999</v>
      </c>
      <c r="N602">
        <v>19.899999999999999</v>
      </c>
      <c r="O602">
        <v>375600</v>
      </c>
    </row>
    <row r="603" spans="10:15">
      <c r="J603" s="36" t="s">
        <v>607</v>
      </c>
      <c r="K603">
        <v>20.02</v>
      </c>
      <c r="L603">
        <v>20.28</v>
      </c>
      <c r="M603">
        <v>20.02</v>
      </c>
      <c r="N603">
        <v>20.100000000000001</v>
      </c>
      <c r="O603">
        <v>452800</v>
      </c>
    </row>
    <row r="604" spans="10:15">
      <c r="J604" s="36" t="s">
        <v>608</v>
      </c>
      <c r="K604">
        <v>20.04</v>
      </c>
      <c r="L604">
        <v>20.5</v>
      </c>
      <c r="M604">
        <v>20.04</v>
      </c>
      <c r="N604">
        <v>20.100000000000001</v>
      </c>
      <c r="O604">
        <v>510900</v>
      </c>
    </row>
    <row r="605" spans="10:15">
      <c r="J605" s="36" t="s">
        <v>609</v>
      </c>
      <c r="K605">
        <v>20.8</v>
      </c>
      <c r="L605">
        <v>20.84</v>
      </c>
      <c r="M605">
        <v>20.100000000000001</v>
      </c>
      <c r="N605">
        <v>20.100000000000001</v>
      </c>
      <c r="O605">
        <v>850600</v>
      </c>
    </row>
    <row r="606" spans="10:15">
      <c r="J606" s="36">
        <v>41985</v>
      </c>
      <c r="K606">
        <v>21.02</v>
      </c>
      <c r="L606">
        <v>21.34</v>
      </c>
      <c r="M606">
        <v>20.92</v>
      </c>
      <c r="N606">
        <v>21.32</v>
      </c>
      <c r="O606">
        <v>504600</v>
      </c>
    </row>
    <row r="607" spans="10:15">
      <c r="J607" s="36">
        <v>41955</v>
      </c>
      <c r="K607">
        <v>21.64</v>
      </c>
      <c r="L607">
        <v>21.64</v>
      </c>
      <c r="M607">
        <v>21.2</v>
      </c>
      <c r="N607">
        <v>21.32</v>
      </c>
      <c r="O607">
        <v>339600</v>
      </c>
    </row>
    <row r="608" spans="10:15">
      <c r="J608" s="36">
        <v>41924</v>
      </c>
      <c r="K608">
        <v>21.38</v>
      </c>
      <c r="L608">
        <v>21.8</v>
      </c>
      <c r="M608">
        <v>21.38</v>
      </c>
      <c r="N608">
        <v>21.7</v>
      </c>
      <c r="O608">
        <v>258400</v>
      </c>
    </row>
    <row r="609" spans="10:15">
      <c r="J609" s="36">
        <v>41894</v>
      </c>
      <c r="K609">
        <v>21.7</v>
      </c>
      <c r="L609">
        <v>21.74</v>
      </c>
      <c r="M609">
        <v>21.08</v>
      </c>
      <c r="N609">
        <v>21.4</v>
      </c>
      <c r="O609">
        <v>671800</v>
      </c>
    </row>
    <row r="610" spans="10:15">
      <c r="J610" s="36">
        <v>41863</v>
      </c>
      <c r="K610">
        <v>21.6</v>
      </c>
      <c r="L610">
        <v>21.98</v>
      </c>
      <c r="M610">
        <v>21.36</v>
      </c>
      <c r="N610">
        <v>21.7</v>
      </c>
      <c r="O610">
        <v>430400</v>
      </c>
    </row>
    <row r="611" spans="10:15">
      <c r="J611" s="36">
        <v>41771</v>
      </c>
      <c r="K611">
        <v>22.2</v>
      </c>
      <c r="L611">
        <v>22.2</v>
      </c>
      <c r="M611">
        <v>21.7</v>
      </c>
      <c r="N611">
        <v>21.84</v>
      </c>
      <c r="O611">
        <v>336900</v>
      </c>
    </row>
    <row r="612" spans="10:15">
      <c r="J612" s="36">
        <v>41741</v>
      </c>
      <c r="K612">
        <v>21.74</v>
      </c>
      <c r="L612">
        <v>22.7</v>
      </c>
      <c r="M612">
        <v>21.7</v>
      </c>
      <c r="N612">
        <v>22.4</v>
      </c>
      <c r="O612">
        <v>395400</v>
      </c>
    </row>
    <row r="613" spans="10:15">
      <c r="J613" s="36">
        <v>41710</v>
      </c>
      <c r="K613">
        <v>21.7</v>
      </c>
      <c r="L613">
        <v>22.2</v>
      </c>
      <c r="M613">
        <v>21.7</v>
      </c>
      <c r="N613">
        <v>22</v>
      </c>
      <c r="O613">
        <v>140500</v>
      </c>
    </row>
    <row r="614" spans="10:15">
      <c r="J614" s="36">
        <v>41682</v>
      </c>
      <c r="K614">
        <v>21.92</v>
      </c>
      <c r="L614">
        <v>22.32</v>
      </c>
      <c r="M614">
        <v>21.54</v>
      </c>
      <c r="N614">
        <v>22.32</v>
      </c>
      <c r="O614">
        <v>265300</v>
      </c>
    </row>
    <row r="615" spans="10:15">
      <c r="J615" s="36">
        <v>41651</v>
      </c>
      <c r="K615">
        <v>22.5</v>
      </c>
      <c r="L615">
        <v>22.5</v>
      </c>
      <c r="M615">
        <v>21.6</v>
      </c>
      <c r="N615">
        <v>22.46</v>
      </c>
      <c r="O615">
        <v>315200</v>
      </c>
    </row>
    <row r="616" spans="10:15">
      <c r="J616" s="36" t="s">
        <v>610</v>
      </c>
      <c r="K616">
        <v>22.7</v>
      </c>
      <c r="L616">
        <v>22.7</v>
      </c>
      <c r="M616">
        <v>22.4</v>
      </c>
      <c r="N616">
        <v>22.5</v>
      </c>
      <c r="O616">
        <v>197500</v>
      </c>
    </row>
    <row r="617" spans="10:15">
      <c r="J617" s="36" t="s">
        <v>611</v>
      </c>
      <c r="K617">
        <v>22.68</v>
      </c>
      <c r="L617">
        <v>22.94</v>
      </c>
      <c r="M617">
        <v>22.04</v>
      </c>
      <c r="N617">
        <v>22.6</v>
      </c>
      <c r="O617">
        <v>68200</v>
      </c>
    </row>
    <row r="618" spans="10:15">
      <c r="J618" s="36" t="s">
        <v>612</v>
      </c>
      <c r="K618">
        <v>22.6</v>
      </c>
      <c r="L618">
        <v>22.8</v>
      </c>
      <c r="M618">
        <v>22.52</v>
      </c>
      <c r="N618">
        <v>22.56</v>
      </c>
      <c r="O618">
        <v>88100</v>
      </c>
    </row>
    <row r="619" spans="10:15">
      <c r="J619" s="36" t="s">
        <v>613</v>
      </c>
      <c r="K619">
        <v>22.04</v>
      </c>
      <c r="L619">
        <v>22.8</v>
      </c>
      <c r="M619">
        <v>22.04</v>
      </c>
      <c r="N619">
        <v>22.56</v>
      </c>
      <c r="O619">
        <v>607300</v>
      </c>
    </row>
    <row r="620" spans="10:15">
      <c r="J620" s="36" t="s">
        <v>614</v>
      </c>
      <c r="K620">
        <v>22</v>
      </c>
      <c r="L620">
        <v>22.88</v>
      </c>
      <c r="M620">
        <v>22</v>
      </c>
      <c r="N620">
        <v>22.66</v>
      </c>
      <c r="O620">
        <v>301900</v>
      </c>
    </row>
    <row r="621" spans="10:15">
      <c r="J621" s="36" t="s">
        <v>615</v>
      </c>
      <c r="K621">
        <v>22.48</v>
      </c>
      <c r="L621">
        <v>22.48</v>
      </c>
      <c r="M621">
        <v>22.18</v>
      </c>
      <c r="N621">
        <v>22.18</v>
      </c>
      <c r="O621">
        <v>399000</v>
      </c>
    </row>
    <row r="622" spans="10:15">
      <c r="J622" s="36" t="s">
        <v>616</v>
      </c>
      <c r="K622">
        <v>22.9</v>
      </c>
      <c r="L622">
        <v>22.9</v>
      </c>
      <c r="M622">
        <v>22.24</v>
      </c>
      <c r="N622">
        <v>22.36</v>
      </c>
      <c r="O622">
        <v>618200</v>
      </c>
    </row>
    <row r="623" spans="10:15">
      <c r="J623" s="36" t="s">
        <v>617</v>
      </c>
      <c r="K623">
        <v>23.5</v>
      </c>
      <c r="L623">
        <v>23.6</v>
      </c>
      <c r="M623">
        <v>22.72</v>
      </c>
      <c r="N623">
        <v>23</v>
      </c>
      <c r="O623">
        <v>216000</v>
      </c>
    </row>
    <row r="624" spans="10:15">
      <c r="J624" s="36" t="s">
        <v>618</v>
      </c>
      <c r="K624">
        <v>22.42</v>
      </c>
      <c r="L624">
        <v>23.66</v>
      </c>
      <c r="M624">
        <v>22</v>
      </c>
      <c r="N624">
        <v>23.66</v>
      </c>
      <c r="O624">
        <v>131200</v>
      </c>
    </row>
    <row r="625" spans="10:15">
      <c r="J625" s="36" t="s">
        <v>619</v>
      </c>
      <c r="K625">
        <v>22.8</v>
      </c>
      <c r="L625">
        <v>23.08</v>
      </c>
      <c r="M625">
        <v>22.58</v>
      </c>
      <c r="N625">
        <v>22.58</v>
      </c>
      <c r="O625">
        <v>341800</v>
      </c>
    </row>
    <row r="626" spans="10:15">
      <c r="J626" s="36" t="s">
        <v>620</v>
      </c>
      <c r="K626">
        <v>22.5</v>
      </c>
      <c r="L626">
        <v>23.1</v>
      </c>
      <c r="M626">
        <v>22.4</v>
      </c>
      <c r="N626">
        <v>22.84</v>
      </c>
      <c r="O626">
        <v>136600</v>
      </c>
    </row>
    <row r="627" spans="10:15">
      <c r="J627" s="36" t="s">
        <v>621</v>
      </c>
      <c r="K627">
        <v>22.9</v>
      </c>
      <c r="L627">
        <v>23.2</v>
      </c>
      <c r="M627">
        <v>22.46</v>
      </c>
      <c r="N627">
        <v>23.18</v>
      </c>
      <c r="O627">
        <v>565500</v>
      </c>
    </row>
    <row r="628" spans="10:15">
      <c r="J628" s="36">
        <v>41984</v>
      </c>
      <c r="K628">
        <v>23.1</v>
      </c>
      <c r="L628">
        <v>23.1</v>
      </c>
      <c r="M628">
        <v>22.88</v>
      </c>
      <c r="N628">
        <v>23</v>
      </c>
      <c r="O628">
        <v>316100</v>
      </c>
    </row>
    <row r="629" spans="10:15">
      <c r="J629" s="36">
        <v>41954</v>
      </c>
      <c r="K629">
        <v>22.98</v>
      </c>
      <c r="L629">
        <v>23.04</v>
      </c>
      <c r="M629">
        <v>22.84</v>
      </c>
      <c r="N629">
        <v>22.92</v>
      </c>
      <c r="O629">
        <v>432700</v>
      </c>
    </row>
    <row r="630" spans="10:15">
      <c r="J630" s="36">
        <v>41923</v>
      </c>
      <c r="K630">
        <v>22.88</v>
      </c>
      <c r="L630">
        <v>23.2</v>
      </c>
      <c r="M630">
        <v>22.84</v>
      </c>
      <c r="N630">
        <v>22.86</v>
      </c>
      <c r="O630">
        <v>104000</v>
      </c>
    </row>
    <row r="631" spans="10:15">
      <c r="J631" s="36">
        <v>41831</v>
      </c>
      <c r="K631">
        <v>22.52</v>
      </c>
      <c r="L631">
        <v>23.38</v>
      </c>
      <c r="M631">
        <v>22.52</v>
      </c>
      <c r="N631">
        <v>22.84</v>
      </c>
      <c r="O631">
        <v>131600</v>
      </c>
    </row>
    <row r="632" spans="10:15">
      <c r="J632" s="36">
        <v>41801</v>
      </c>
      <c r="K632">
        <v>23</v>
      </c>
      <c r="L632">
        <v>23.28</v>
      </c>
      <c r="M632">
        <v>22.8</v>
      </c>
      <c r="N632">
        <v>23.06</v>
      </c>
      <c r="O632">
        <v>933300</v>
      </c>
    </row>
    <row r="633" spans="10:15">
      <c r="J633" s="36">
        <v>41770</v>
      </c>
      <c r="K633">
        <v>22.3</v>
      </c>
      <c r="L633">
        <v>22.9</v>
      </c>
      <c r="M633">
        <v>22.24</v>
      </c>
      <c r="N633">
        <v>22.9</v>
      </c>
      <c r="O633">
        <v>107500</v>
      </c>
    </row>
    <row r="634" spans="10:15">
      <c r="J634" s="36">
        <v>41740</v>
      </c>
      <c r="K634">
        <v>23.1</v>
      </c>
      <c r="L634">
        <v>23.1</v>
      </c>
      <c r="M634">
        <v>22.16</v>
      </c>
      <c r="N634">
        <v>22.56</v>
      </c>
      <c r="O634">
        <v>573000</v>
      </c>
    </row>
    <row r="635" spans="10:15">
      <c r="J635" s="36">
        <v>41709</v>
      </c>
      <c r="K635">
        <v>22.48</v>
      </c>
      <c r="L635">
        <v>22.96</v>
      </c>
      <c r="M635">
        <v>22.48</v>
      </c>
      <c r="N635">
        <v>22.9</v>
      </c>
      <c r="O635">
        <v>805500</v>
      </c>
    </row>
    <row r="636" spans="10:15">
      <c r="J636" s="36" t="s">
        <v>622</v>
      </c>
      <c r="K636">
        <v>22.8</v>
      </c>
      <c r="L636">
        <v>23.2</v>
      </c>
      <c r="M636">
        <v>22.8</v>
      </c>
      <c r="N636">
        <v>23</v>
      </c>
      <c r="O636">
        <v>515100</v>
      </c>
    </row>
    <row r="637" spans="10:15">
      <c r="J637" s="36" t="s">
        <v>623</v>
      </c>
      <c r="K637">
        <v>23</v>
      </c>
      <c r="L637">
        <v>23.42</v>
      </c>
      <c r="M637">
        <v>22.98</v>
      </c>
      <c r="N637">
        <v>22.98</v>
      </c>
      <c r="O637">
        <v>375600</v>
      </c>
    </row>
    <row r="638" spans="10:15">
      <c r="J638" s="36" t="s">
        <v>624</v>
      </c>
      <c r="K638">
        <v>22.5</v>
      </c>
      <c r="L638">
        <v>23.44</v>
      </c>
      <c r="M638">
        <v>22.42</v>
      </c>
      <c r="N638">
        <v>23.44</v>
      </c>
      <c r="O638">
        <v>467800</v>
      </c>
    </row>
    <row r="639" spans="10:15">
      <c r="J639" s="36" t="s">
        <v>625</v>
      </c>
      <c r="K639">
        <v>21.98</v>
      </c>
      <c r="L639">
        <v>22.58</v>
      </c>
      <c r="M639">
        <v>21.98</v>
      </c>
      <c r="N639">
        <v>22.46</v>
      </c>
      <c r="O639">
        <v>608400</v>
      </c>
    </row>
    <row r="640" spans="10:15">
      <c r="J640" s="36" t="s">
        <v>626</v>
      </c>
      <c r="K640">
        <v>21.18</v>
      </c>
      <c r="L640">
        <v>22</v>
      </c>
      <c r="M640">
        <v>21.06</v>
      </c>
      <c r="N640">
        <v>21.98</v>
      </c>
      <c r="O640">
        <v>148500</v>
      </c>
    </row>
    <row r="641" spans="10:15">
      <c r="J641" s="36" t="s">
        <v>627</v>
      </c>
      <c r="K641">
        <v>20.56</v>
      </c>
      <c r="L641">
        <v>21.2</v>
      </c>
      <c r="M641">
        <v>20.5</v>
      </c>
      <c r="N641">
        <v>21.08</v>
      </c>
      <c r="O641">
        <v>235200</v>
      </c>
    </row>
    <row r="642" spans="10:15">
      <c r="J642" s="36" t="s">
        <v>628</v>
      </c>
      <c r="K642">
        <v>20.34</v>
      </c>
      <c r="L642">
        <v>20.399999999999999</v>
      </c>
      <c r="M642">
        <v>20.12</v>
      </c>
      <c r="N642">
        <v>20.34</v>
      </c>
      <c r="O642">
        <v>657700</v>
      </c>
    </row>
    <row r="643" spans="10:15">
      <c r="J643" s="36" t="s">
        <v>629</v>
      </c>
      <c r="K643">
        <v>20.52</v>
      </c>
      <c r="L643">
        <v>20.52</v>
      </c>
      <c r="M643">
        <v>20.079999999999998</v>
      </c>
      <c r="N643">
        <v>20.2</v>
      </c>
      <c r="O643">
        <v>735400</v>
      </c>
    </row>
    <row r="644" spans="10:15">
      <c r="J644" s="36" t="s">
        <v>630</v>
      </c>
      <c r="K644">
        <v>20.22</v>
      </c>
      <c r="L644">
        <v>20.54</v>
      </c>
      <c r="M644">
        <v>20.2</v>
      </c>
      <c r="N644">
        <v>20.52</v>
      </c>
      <c r="O644">
        <v>233800</v>
      </c>
    </row>
    <row r="645" spans="10:15">
      <c r="J645" s="36" t="s">
        <v>631</v>
      </c>
      <c r="K645">
        <v>19.86</v>
      </c>
      <c r="L645">
        <v>20.399999999999999</v>
      </c>
      <c r="M645">
        <v>19.8</v>
      </c>
      <c r="N645">
        <v>20.22</v>
      </c>
      <c r="O645">
        <v>613100</v>
      </c>
    </row>
    <row r="646" spans="10:15">
      <c r="J646" s="36" t="s">
        <v>632</v>
      </c>
      <c r="K646">
        <v>20.34</v>
      </c>
      <c r="L646">
        <v>20.34</v>
      </c>
      <c r="M646">
        <v>19.600000000000001</v>
      </c>
      <c r="N646">
        <v>20</v>
      </c>
      <c r="O646">
        <v>321900</v>
      </c>
    </row>
    <row r="647" spans="10:15">
      <c r="J647" s="36" t="s">
        <v>633</v>
      </c>
      <c r="K647">
        <v>20</v>
      </c>
      <c r="L647">
        <v>20.079999999999998</v>
      </c>
      <c r="M647">
        <v>19.899999999999999</v>
      </c>
      <c r="N647">
        <v>20</v>
      </c>
      <c r="O647">
        <v>315100</v>
      </c>
    </row>
    <row r="648" spans="10:15">
      <c r="J648" s="36" t="s">
        <v>634</v>
      </c>
      <c r="K648">
        <v>20.18</v>
      </c>
      <c r="L648">
        <v>20.46</v>
      </c>
      <c r="M648">
        <v>19.82</v>
      </c>
      <c r="N648">
        <v>20</v>
      </c>
      <c r="O648">
        <v>1041900</v>
      </c>
    </row>
    <row r="649" spans="10:15">
      <c r="J649" s="36" t="s">
        <v>635</v>
      </c>
      <c r="K649">
        <v>20.5</v>
      </c>
      <c r="L649">
        <v>20.56</v>
      </c>
      <c r="M649">
        <v>19.88</v>
      </c>
      <c r="N649">
        <v>19.98</v>
      </c>
      <c r="O649">
        <v>129200</v>
      </c>
    </row>
    <row r="650" spans="10:15">
      <c r="J650" s="36">
        <v>41922</v>
      </c>
      <c r="K650">
        <v>20.66</v>
      </c>
      <c r="L650">
        <v>20.9</v>
      </c>
      <c r="M650">
        <v>20.399999999999999</v>
      </c>
      <c r="N650">
        <v>20.48</v>
      </c>
      <c r="O650">
        <v>95800</v>
      </c>
    </row>
    <row r="651" spans="10:15">
      <c r="J651" s="36">
        <v>41892</v>
      </c>
      <c r="K651">
        <v>20.56</v>
      </c>
      <c r="L651">
        <v>21.04</v>
      </c>
      <c r="M651">
        <v>20.420000000000002</v>
      </c>
      <c r="N651">
        <v>21.04</v>
      </c>
      <c r="O651">
        <v>89200</v>
      </c>
    </row>
    <row r="652" spans="10:15">
      <c r="J652" s="36">
        <v>41861</v>
      </c>
      <c r="K652">
        <v>20.84</v>
      </c>
      <c r="L652">
        <v>20.9</v>
      </c>
      <c r="M652">
        <v>20.54</v>
      </c>
      <c r="N652">
        <v>20.54</v>
      </c>
      <c r="O652">
        <v>437500</v>
      </c>
    </row>
    <row r="653" spans="10:15">
      <c r="J653" s="36">
        <v>41830</v>
      </c>
      <c r="K653">
        <v>21.5</v>
      </c>
      <c r="L653">
        <v>21.76</v>
      </c>
      <c r="M653">
        <v>20.8</v>
      </c>
      <c r="N653">
        <v>20.9</v>
      </c>
      <c r="O653">
        <v>1265500</v>
      </c>
    </row>
    <row r="654" spans="10:15">
      <c r="J654" s="36">
        <v>41708</v>
      </c>
      <c r="K654">
        <v>21.22</v>
      </c>
      <c r="L654">
        <v>21.66</v>
      </c>
      <c r="M654">
        <v>21.1</v>
      </c>
      <c r="N654">
        <v>21.4</v>
      </c>
      <c r="O654">
        <v>272400</v>
      </c>
    </row>
    <row r="655" spans="10:15">
      <c r="J655" s="36">
        <v>41680</v>
      </c>
      <c r="K655">
        <v>21.1</v>
      </c>
      <c r="L655">
        <v>21.52</v>
      </c>
      <c r="M655">
        <v>21.08</v>
      </c>
      <c r="N655">
        <v>21.44</v>
      </c>
      <c r="O655">
        <v>1663100</v>
      </c>
    </row>
    <row r="656" spans="10:15">
      <c r="J656" s="36">
        <v>41649</v>
      </c>
      <c r="K656">
        <v>21.08</v>
      </c>
      <c r="L656">
        <v>21.18</v>
      </c>
      <c r="M656">
        <v>21.08</v>
      </c>
      <c r="N656">
        <v>21.14</v>
      </c>
      <c r="O656">
        <v>164500</v>
      </c>
    </row>
    <row r="657" spans="10:15">
      <c r="J657" s="36" t="s">
        <v>636</v>
      </c>
      <c r="K657">
        <v>21.3</v>
      </c>
      <c r="L657">
        <v>21.7</v>
      </c>
      <c r="M657">
        <v>21.08</v>
      </c>
      <c r="N657">
        <v>21.08</v>
      </c>
      <c r="O657">
        <v>532800</v>
      </c>
    </row>
    <row r="658" spans="10:15">
      <c r="J658" s="36" t="s">
        <v>637</v>
      </c>
      <c r="K658">
        <v>21.32</v>
      </c>
      <c r="L658">
        <v>21.6</v>
      </c>
      <c r="M658">
        <v>21.32</v>
      </c>
      <c r="N658">
        <v>21.5</v>
      </c>
      <c r="O658">
        <v>268700</v>
      </c>
    </row>
    <row r="659" spans="10:15">
      <c r="J659" s="36" t="s">
        <v>638</v>
      </c>
      <c r="K659">
        <v>21.68</v>
      </c>
      <c r="L659">
        <v>21.76</v>
      </c>
      <c r="M659">
        <v>21.04</v>
      </c>
      <c r="N659">
        <v>21.76</v>
      </c>
      <c r="O659">
        <v>271800</v>
      </c>
    </row>
    <row r="660" spans="10:15">
      <c r="J660" s="36" t="s">
        <v>639</v>
      </c>
      <c r="K660">
        <v>21.1</v>
      </c>
      <c r="L660">
        <v>21.74</v>
      </c>
      <c r="M660">
        <v>20.96</v>
      </c>
      <c r="N660">
        <v>21.6</v>
      </c>
      <c r="O660">
        <v>215800</v>
      </c>
    </row>
    <row r="661" spans="10:15">
      <c r="J661" s="36" t="s">
        <v>640</v>
      </c>
      <c r="K661">
        <v>21.12</v>
      </c>
      <c r="L661">
        <v>21.28</v>
      </c>
      <c r="M661">
        <v>20.8</v>
      </c>
      <c r="N661">
        <v>21.12</v>
      </c>
      <c r="O661">
        <v>955800</v>
      </c>
    </row>
    <row r="662" spans="10:15">
      <c r="J662" s="36" t="s">
        <v>641</v>
      </c>
      <c r="K662">
        <v>21.1</v>
      </c>
      <c r="L662">
        <v>21.14</v>
      </c>
      <c r="M662">
        <v>20.8</v>
      </c>
      <c r="N662">
        <v>21.12</v>
      </c>
      <c r="O662">
        <v>609600</v>
      </c>
    </row>
    <row r="663" spans="10:15">
      <c r="J663" s="36" t="s">
        <v>642</v>
      </c>
      <c r="K663">
        <v>21.42</v>
      </c>
      <c r="L663">
        <v>21.42</v>
      </c>
      <c r="M663">
        <v>21.06</v>
      </c>
      <c r="N663">
        <v>21.12</v>
      </c>
      <c r="O663">
        <v>1377000</v>
      </c>
    </row>
    <row r="664" spans="10:15">
      <c r="J664" s="36" t="s">
        <v>643</v>
      </c>
      <c r="K664">
        <v>21.34</v>
      </c>
      <c r="L664">
        <v>21.42</v>
      </c>
      <c r="M664">
        <v>21.34</v>
      </c>
      <c r="N664">
        <v>21.42</v>
      </c>
      <c r="O664">
        <v>1343800</v>
      </c>
    </row>
    <row r="665" spans="10:15">
      <c r="J665" s="36" t="s">
        <v>644</v>
      </c>
      <c r="K665">
        <v>21.08</v>
      </c>
      <c r="L665">
        <v>21.38</v>
      </c>
      <c r="M665">
        <v>20.98</v>
      </c>
      <c r="N665">
        <v>21.28</v>
      </c>
      <c r="O665">
        <v>617200</v>
      </c>
    </row>
    <row r="666" spans="10:15">
      <c r="J666" s="36" t="s">
        <v>645</v>
      </c>
      <c r="K666">
        <v>21.3</v>
      </c>
      <c r="L666">
        <v>21.32</v>
      </c>
      <c r="M666">
        <v>21</v>
      </c>
      <c r="N666">
        <v>21.28</v>
      </c>
      <c r="O666">
        <v>835900</v>
      </c>
    </row>
    <row r="667" spans="10:15">
      <c r="J667" s="36" t="s">
        <v>646</v>
      </c>
      <c r="K667">
        <v>21.92</v>
      </c>
      <c r="L667">
        <v>21.92</v>
      </c>
      <c r="M667">
        <v>21.32</v>
      </c>
      <c r="N667">
        <v>21.52</v>
      </c>
      <c r="O667">
        <v>535200</v>
      </c>
    </row>
    <row r="668" spans="10:15">
      <c r="J668" s="36">
        <v>41982</v>
      </c>
      <c r="K668">
        <v>22.1</v>
      </c>
      <c r="L668">
        <v>22.28</v>
      </c>
      <c r="M668">
        <v>21.92</v>
      </c>
      <c r="N668">
        <v>21.92</v>
      </c>
      <c r="O668">
        <v>924800</v>
      </c>
    </row>
    <row r="669" spans="10:15">
      <c r="J669" s="36">
        <v>41952</v>
      </c>
      <c r="K669">
        <v>22.4</v>
      </c>
      <c r="L669">
        <v>22.4</v>
      </c>
      <c r="M669">
        <v>22.16</v>
      </c>
      <c r="N669">
        <v>22.28</v>
      </c>
      <c r="O669">
        <v>310200</v>
      </c>
    </row>
    <row r="670" spans="10:15">
      <c r="J670" s="36">
        <v>41921</v>
      </c>
      <c r="K670">
        <v>21.84</v>
      </c>
      <c r="L670">
        <v>22.48</v>
      </c>
      <c r="M670">
        <v>21.84</v>
      </c>
      <c r="N670">
        <v>22.42</v>
      </c>
      <c r="O670">
        <v>315900</v>
      </c>
    </row>
    <row r="671" spans="10:15">
      <c r="J671" s="36">
        <v>41891</v>
      </c>
      <c r="K671">
        <v>21.98</v>
      </c>
      <c r="L671">
        <v>22.12</v>
      </c>
      <c r="M671">
        <v>21.9</v>
      </c>
      <c r="N671">
        <v>21.98</v>
      </c>
      <c r="O671">
        <v>899400</v>
      </c>
    </row>
    <row r="672" spans="10:15">
      <c r="J672" s="36">
        <v>41860</v>
      </c>
      <c r="K672">
        <v>22.3</v>
      </c>
      <c r="L672">
        <v>22.34</v>
      </c>
      <c r="M672">
        <v>22.12</v>
      </c>
      <c r="N672">
        <v>22.2</v>
      </c>
      <c r="O672">
        <v>599100</v>
      </c>
    </row>
    <row r="673" spans="10:15">
      <c r="J673" s="36">
        <v>41768</v>
      </c>
      <c r="K673">
        <v>22.6</v>
      </c>
      <c r="L673">
        <v>22.7</v>
      </c>
      <c r="M673">
        <v>22.26</v>
      </c>
      <c r="N673">
        <v>22.3</v>
      </c>
      <c r="O673">
        <v>294300</v>
      </c>
    </row>
    <row r="674" spans="10:15">
      <c r="J674" s="36">
        <v>41738</v>
      </c>
      <c r="K674">
        <v>21.9</v>
      </c>
      <c r="L674">
        <v>23.4</v>
      </c>
      <c r="M674">
        <v>21.88</v>
      </c>
      <c r="N674">
        <v>23.4</v>
      </c>
      <c r="O674">
        <v>143500</v>
      </c>
    </row>
    <row r="675" spans="10:15">
      <c r="J675" s="36">
        <v>41707</v>
      </c>
      <c r="K675">
        <v>22.32</v>
      </c>
      <c r="L675">
        <v>22.32</v>
      </c>
      <c r="M675">
        <v>21.58</v>
      </c>
      <c r="N675">
        <v>22.3</v>
      </c>
      <c r="O675">
        <v>576800</v>
      </c>
    </row>
    <row r="676" spans="10:15">
      <c r="J676" s="36">
        <v>41679</v>
      </c>
      <c r="K676">
        <v>21.92</v>
      </c>
      <c r="L676">
        <v>22.16</v>
      </c>
      <c r="M676">
        <v>21.6</v>
      </c>
      <c r="N676">
        <v>22.16</v>
      </c>
      <c r="O676">
        <v>603600</v>
      </c>
    </row>
    <row r="677" spans="10:15">
      <c r="J677" s="36" t="s">
        <v>647</v>
      </c>
      <c r="K677">
        <v>22</v>
      </c>
      <c r="L677">
        <v>22.38</v>
      </c>
      <c r="M677">
        <v>21.98</v>
      </c>
      <c r="N677">
        <v>22.04</v>
      </c>
      <c r="O677">
        <v>1092600</v>
      </c>
    </row>
    <row r="678" spans="10:15">
      <c r="J678" s="36" t="s">
        <v>648</v>
      </c>
      <c r="K678">
        <v>21.84</v>
      </c>
      <c r="L678">
        <v>22.22</v>
      </c>
      <c r="M678">
        <v>21.84</v>
      </c>
      <c r="N678">
        <v>22.14</v>
      </c>
      <c r="O678">
        <v>698200</v>
      </c>
    </row>
    <row r="679" spans="10:15">
      <c r="J679" s="36" t="s">
        <v>649</v>
      </c>
      <c r="K679">
        <v>22.1</v>
      </c>
      <c r="L679">
        <v>22.78</v>
      </c>
      <c r="M679">
        <v>21.88</v>
      </c>
      <c r="N679">
        <v>22.2</v>
      </c>
      <c r="O679">
        <v>1226700</v>
      </c>
    </row>
    <row r="680" spans="10:15">
      <c r="J680" s="36" t="s">
        <v>650</v>
      </c>
      <c r="K680">
        <v>22</v>
      </c>
      <c r="L680">
        <v>22.28</v>
      </c>
      <c r="M680">
        <v>22</v>
      </c>
      <c r="N680">
        <v>22.22</v>
      </c>
      <c r="O680">
        <v>751200</v>
      </c>
    </row>
    <row r="681" spans="10:15">
      <c r="J681" s="36" t="s">
        <v>651</v>
      </c>
      <c r="K681">
        <v>22.22</v>
      </c>
      <c r="L681">
        <v>22.52</v>
      </c>
      <c r="M681">
        <v>21.96</v>
      </c>
      <c r="N681">
        <v>22.1</v>
      </c>
      <c r="O681">
        <v>981100</v>
      </c>
    </row>
    <row r="682" spans="10:15">
      <c r="J682" s="36" t="s">
        <v>652</v>
      </c>
      <c r="K682">
        <v>23.16</v>
      </c>
      <c r="L682">
        <v>23.16</v>
      </c>
      <c r="M682">
        <v>22.22</v>
      </c>
      <c r="N682">
        <v>22.54</v>
      </c>
      <c r="O682">
        <v>747200</v>
      </c>
    </row>
    <row r="683" spans="10:15">
      <c r="J683" s="36" t="s">
        <v>653</v>
      </c>
      <c r="K683">
        <v>23.5</v>
      </c>
      <c r="L683">
        <v>23.64</v>
      </c>
      <c r="M683">
        <v>22.94</v>
      </c>
      <c r="N683">
        <v>23.16</v>
      </c>
      <c r="O683">
        <v>789000</v>
      </c>
    </row>
    <row r="684" spans="10:15">
      <c r="J684" s="36" t="s">
        <v>654</v>
      </c>
      <c r="K684">
        <v>23.1</v>
      </c>
      <c r="L684">
        <v>23.86</v>
      </c>
      <c r="M684">
        <v>23.1</v>
      </c>
      <c r="N684">
        <v>23.86</v>
      </c>
      <c r="O684">
        <v>848100</v>
      </c>
    </row>
    <row r="685" spans="10:15">
      <c r="J685" s="36" t="s">
        <v>655</v>
      </c>
      <c r="K685">
        <v>23</v>
      </c>
      <c r="L685">
        <v>23.14</v>
      </c>
      <c r="M685">
        <v>22.88</v>
      </c>
      <c r="N685">
        <v>23.12</v>
      </c>
      <c r="O685">
        <v>840400</v>
      </c>
    </row>
    <row r="686" spans="10:15">
      <c r="J686" s="36" t="s">
        <v>656</v>
      </c>
      <c r="K686">
        <v>23.08</v>
      </c>
      <c r="L686">
        <v>23.2</v>
      </c>
      <c r="M686">
        <v>23.04</v>
      </c>
      <c r="N686">
        <v>23.12</v>
      </c>
      <c r="O686">
        <v>990500</v>
      </c>
    </row>
    <row r="687" spans="10:15">
      <c r="J687" s="36" t="s">
        <v>657</v>
      </c>
      <c r="K687">
        <v>23.7</v>
      </c>
      <c r="L687">
        <v>23.7</v>
      </c>
      <c r="M687">
        <v>23</v>
      </c>
      <c r="N687">
        <v>23.3</v>
      </c>
      <c r="O687">
        <v>357100</v>
      </c>
    </row>
    <row r="688" spans="10:15">
      <c r="J688" s="36" t="s">
        <v>658</v>
      </c>
      <c r="K688">
        <v>23.66</v>
      </c>
      <c r="L688">
        <v>23.86</v>
      </c>
      <c r="M688">
        <v>23.54</v>
      </c>
      <c r="N688">
        <v>23.7</v>
      </c>
      <c r="O688">
        <v>1027200</v>
      </c>
    </row>
    <row r="689" spans="10:15">
      <c r="J689" s="36" t="s">
        <v>659</v>
      </c>
      <c r="K689">
        <v>23.96</v>
      </c>
      <c r="L689">
        <v>23.96</v>
      </c>
      <c r="M689">
        <v>23.54</v>
      </c>
      <c r="N689">
        <v>23.88</v>
      </c>
      <c r="O689">
        <v>1404600</v>
      </c>
    </row>
    <row r="690" spans="10:15">
      <c r="J690" s="36">
        <v>41981</v>
      </c>
      <c r="K690">
        <v>23.7</v>
      </c>
      <c r="L690">
        <v>23.8</v>
      </c>
      <c r="M690">
        <v>23.68</v>
      </c>
      <c r="N690">
        <v>23.7</v>
      </c>
      <c r="O690">
        <v>999200</v>
      </c>
    </row>
    <row r="691" spans="10:15">
      <c r="J691" s="36">
        <v>41951</v>
      </c>
      <c r="K691">
        <v>23.7</v>
      </c>
      <c r="L691">
        <v>23.8</v>
      </c>
      <c r="M691">
        <v>23.6</v>
      </c>
      <c r="N691">
        <v>23.8</v>
      </c>
      <c r="O691">
        <v>715300</v>
      </c>
    </row>
    <row r="692" spans="10:15">
      <c r="J692" s="36">
        <v>41859</v>
      </c>
      <c r="K692">
        <v>24</v>
      </c>
      <c r="L692">
        <v>24</v>
      </c>
      <c r="M692">
        <v>23.32</v>
      </c>
      <c r="N692">
        <v>23.7</v>
      </c>
      <c r="O692">
        <v>578900</v>
      </c>
    </row>
    <row r="693" spans="10:15">
      <c r="J693" s="36">
        <v>41828</v>
      </c>
      <c r="K693">
        <v>23.72</v>
      </c>
      <c r="L693">
        <v>23.86</v>
      </c>
      <c r="M693">
        <v>23.72</v>
      </c>
      <c r="N693">
        <v>23.86</v>
      </c>
      <c r="O693">
        <v>163400</v>
      </c>
    </row>
    <row r="694" spans="10:15">
      <c r="J694" s="36">
        <v>41798</v>
      </c>
      <c r="K694">
        <v>23.7</v>
      </c>
      <c r="L694">
        <v>23.78</v>
      </c>
      <c r="M694">
        <v>23.68</v>
      </c>
      <c r="N694">
        <v>23.72</v>
      </c>
      <c r="O694">
        <v>1149800</v>
      </c>
    </row>
    <row r="695" spans="10:15">
      <c r="J695" s="36">
        <v>41767</v>
      </c>
      <c r="K695">
        <v>23.72</v>
      </c>
      <c r="L695">
        <v>23.9</v>
      </c>
      <c r="M695">
        <v>23.42</v>
      </c>
      <c r="N695">
        <v>23.8</v>
      </c>
      <c r="O695">
        <v>797300</v>
      </c>
    </row>
    <row r="696" spans="10:15">
      <c r="J696" s="36">
        <v>41737</v>
      </c>
      <c r="K696">
        <v>23.62</v>
      </c>
      <c r="L696">
        <v>23.74</v>
      </c>
      <c r="M696">
        <v>23.34</v>
      </c>
      <c r="N696">
        <v>23.72</v>
      </c>
      <c r="O696">
        <v>161800</v>
      </c>
    </row>
    <row r="697" spans="10:15">
      <c r="J697" s="36">
        <v>41647</v>
      </c>
      <c r="K697">
        <v>23.32</v>
      </c>
      <c r="L697">
        <v>23.7</v>
      </c>
      <c r="M697">
        <v>23.32</v>
      </c>
      <c r="N697">
        <v>23.62</v>
      </c>
      <c r="O697">
        <v>350700</v>
      </c>
    </row>
    <row r="698" spans="10:15">
      <c r="J698" s="36" t="s">
        <v>660</v>
      </c>
      <c r="K698">
        <v>24.2</v>
      </c>
      <c r="L698">
        <v>24.2</v>
      </c>
      <c r="M698">
        <v>23.4</v>
      </c>
      <c r="N698">
        <v>23.7</v>
      </c>
      <c r="O698">
        <v>1061500</v>
      </c>
    </row>
    <row r="699" spans="10:15">
      <c r="J699" s="36" t="s">
        <v>661</v>
      </c>
      <c r="K699">
        <v>24.3</v>
      </c>
      <c r="L699">
        <v>24.3</v>
      </c>
      <c r="M699">
        <v>23.54</v>
      </c>
      <c r="N699">
        <v>23.8</v>
      </c>
      <c r="O699">
        <v>428000</v>
      </c>
    </row>
    <row r="700" spans="10:15">
      <c r="J700" s="36" t="s">
        <v>662</v>
      </c>
      <c r="K700">
        <v>23.52</v>
      </c>
      <c r="L700">
        <v>24.2</v>
      </c>
      <c r="M700">
        <v>23.52</v>
      </c>
      <c r="N700">
        <v>23.84</v>
      </c>
      <c r="O700">
        <v>494800</v>
      </c>
    </row>
    <row r="701" spans="10:15">
      <c r="J701" s="36" t="s">
        <v>663</v>
      </c>
      <c r="K701">
        <v>23.7</v>
      </c>
      <c r="L701">
        <v>23.74</v>
      </c>
      <c r="M701">
        <v>23.66</v>
      </c>
      <c r="N701">
        <v>23.7</v>
      </c>
      <c r="O701">
        <v>955200</v>
      </c>
    </row>
    <row r="702" spans="10:15">
      <c r="J702" s="36" t="s">
        <v>664</v>
      </c>
      <c r="K702">
        <v>23.56</v>
      </c>
      <c r="L702">
        <v>23.82</v>
      </c>
      <c r="M702">
        <v>23.56</v>
      </c>
      <c r="N702">
        <v>23.7</v>
      </c>
      <c r="O702">
        <v>469900</v>
      </c>
    </row>
    <row r="703" spans="10:15">
      <c r="J703" s="36" t="s">
        <v>665</v>
      </c>
      <c r="K703">
        <v>23.52</v>
      </c>
      <c r="L703">
        <v>24.4</v>
      </c>
      <c r="M703">
        <v>23.52</v>
      </c>
      <c r="N703">
        <v>23.72</v>
      </c>
      <c r="O703">
        <v>330000</v>
      </c>
    </row>
    <row r="704" spans="10:15">
      <c r="J704" s="36" t="s">
        <v>666</v>
      </c>
      <c r="K704">
        <v>23.66</v>
      </c>
      <c r="L704">
        <v>23.94</v>
      </c>
      <c r="M704">
        <v>23.52</v>
      </c>
      <c r="N704">
        <v>23.8</v>
      </c>
      <c r="O704">
        <v>679300</v>
      </c>
    </row>
    <row r="705" spans="10:15">
      <c r="J705" s="36" t="s">
        <v>667</v>
      </c>
      <c r="K705">
        <v>23.98</v>
      </c>
      <c r="L705">
        <v>23.98</v>
      </c>
      <c r="M705">
        <v>23.62</v>
      </c>
      <c r="N705">
        <v>23.84</v>
      </c>
      <c r="O705">
        <v>342200</v>
      </c>
    </row>
    <row r="706" spans="10:15">
      <c r="J706" s="36" t="s">
        <v>668</v>
      </c>
      <c r="K706">
        <v>23.96</v>
      </c>
      <c r="L706">
        <v>23.96</v>
      </c>
      <c r="M706">
        <v>23.76</v>
      </c>
      <c r="N706">
        <v>23.96</v>
      </c>
      <c r="O706">
        <v>178500</v>
      </c>
    </row>
    <row r="707" spans="10:15">
      <c r="J707" s="36" t="s">
        <v>669</v>
      </c>
      <c r="K707">
        <v>24.4</v>
      </c>
      <c r="L707">
        <v>24.72</v>
      </c>
      <c r="M707">
        <v>24.06</v>
      </c>
      <c r="N707">
        <v>24.12</v>
      </c>
      <c r="O707">
        <v>723500</v>
      </c>
    </row>
    <row r="708" spans="10:15">
      <c r="J708" s="36" t="s">
        <v>670</v>
      </c>
      <c r="K708">
        <v>24</v>
      </c>
      <c r="L708">
        <v>24.26</v>
      </c>
      <c r="M708">
        <v>23.8</v>
      </c>
      <c r="N708">
        <v>24</v>
      </c>
      <c r="O708">
        <v>588400</v>
      </c>
    </row>
    <row r="709" spans="10:15">
      <c r="J709" s="36">
        <v>41950</v>
      </c>
      <c r="K709">
        <v>24.02</v>
      </c>
      <c r="L709">
        <v>24.28</v>
      </c>
      <c r="M709">
        <v>24</v>
      </c>
      <c r="N709">
        <v>24.2</v>
      </c>
      <c r="O709">
        <v>865400</v>
      </c>
    </row>
    <row r="710" spans="10:15">
      <c r="J710" s="36">
        <v>41919</v>
      </c>
      <c r="K710">
        <v>24.46</v>
      </c>
      <c r="L710">
        <v>24.46</v>
      </c>
      <c r="M710">
        <v>24.28</v>
      </c>
      <c r="N710">
        <v>24.3</v>
      </c>
      <c r="O710">
        <v>683400</v>
      </c>
    </row>
    <row r="711" spans="10:15">
      <c r="J711" s="36">
        <v>41889</v>
      </c>
      <c r="K711">
        <v>24.38</v>
      </c>
      <c r="L711">
        <v>24.38</v>
      </c>
      <c r="M711">
        <v>24.14</v>
      </c>
      <c r="N711">
        <v>24.3</v>
      </c>
      <c r="O711">
        <v>1114800</v>
      </c>
    </row>
    <row r="712" spans="10:15">
      <c r="J712" s="36">
        <v>41858</v>
      </c>
      <c r="K712">
        <v>24.28</v>
      </c>
      <c r="L712">
        <v>24.34</v>
      </c>
      <c r="M712">
        <v>24.18</v>
      </c>
      <c r="N712">
        <v>24.32</v>
      </c>
      <c r="O712">
        <v>768100</v>
      </c>
    </row>
    <row r="713" spans="10:15">
      <c r="J713" s="36">
        <v>41827</v>
      </c>
      <c r="K713">
        <v>24.36</v>
      </c>
      <c r="L713">
        <v>24.36</v>
      </c>
      <c r="M713">
        <v>24.12</v>
      </c>
      <c r="N713">
        <v>24.2</v>
      </c>
      <c r="O713">
        <v>668200</v>
      </c>
    </row>
    <row r="714" spans="10:15">
      <c r="J714" s="36">
        <v>41736</v>
      </c>
      <c r="K714">
        <v>24.38</v>
      </c>
      <c r="L714">
        <v>24.48</v>
      </c>
      <c r="M714">
        <v>24.18</v>
      </c>
      <c r="N714">
        <v>24.18</v>
      </c>
      <c r="O714">
        <v>538100</v>
      </c>
    </row>
    <row r="715" spans="10:15">
      <c r="J715" s="36">
        <v>41705</v>
      </c>
      <c r="K715">
        <v>24.24</v>
      </c>
      <c r="L715">
        <v>24.48</v>
      </c>
      <c r="M715">
        <v>24.18</v>
      </c>
      <c r="N715">
        <v>24.26</v>
      </c>
      <c r="O715">
        <v>792400</v>
      </c>
    </row>
    <row r="716" spans="10:15">
      <c r="J716" s="36">
        <v>41677</v>
      </c>
      <c r="K716">
        <v>24.2</v>
      </c>
      <c r="L716">
        <v>24.48</v>
      </c>
      <c r="M716">
        <v>24.1</v>
      </c>
      <c r="N716">
        <v>24.26</v>
      </c>
      <c r="O716">
        <v>410400</v>
      </c>
    </row>
    <row r="717" spans="10:15">
      <c r="J717" s="36">
        <v>41646</v>
      </c>
      <c r="K717">
        <v>24.1</v>
      </c>
      <c r="L717">
        <v>24.28</v>
      </c>
      <c r="M717">
        <v>24.1</v>
      </c>
      <c r="N717">
        <v>24.22</v>
      </c>
      <c r="O717">
        <v>605500</v>
      </c>
    </row>
    <row r="718" spans="10:15">
      <c r="J718" s="36" t="s">
        <v>671</v>
      </c>
      <c r="K718">
        <v>24.06</v>
      </c>
      <c r="L718">
        <v>24.68</v>
      </c>
      <c r="M718">
        <v>24.06</v>
      </c>
      <c r="N718">
        <v>24.2</v>
      </c>
      <c r="O718">
        <v>1154200</v>
      </c>
    </row>
    <row r="719" spans="10:15">
      <c r="J719" s="36" t="s">
        <v>672</v>
      </c>
      <c r="K719">
        <v>24.3</v>
      </c>
      <c r="L719">
        <v>24.72</v>
      </c>
      <c r="M719">
        <v>24.16</v>
      </c>
      <c r="N719">
        <v>24.16</v>
      </c>
      <c r="O719">
        <v>297000</v>
      </c>
    </row>
    <row r="720" spans="10:15">
      <c r="J720" s="36" t="s">
        <v>673</v>
      </c>
      <c r="K720">
        <v>24.5</v>
      </c>
      <c r="L720">
        <v>24.5</v>
      </c>
      <c r="M720">
        <v>24.28</v>
      </c>
      <c r="N720">
        <v>24.3</v>
      </c>
      <c r="O720">
        <v>1125000</v>
      </c>
    </row>
    <row r="721" spans="10:15">
      <c r="J721" s="36" t="s">
        <v>674</v>
      </c>
      <c r="K721">
        <v>24.04</v>
      </c>
      <c r="L721">
        <v>24.6</v>
      </c>
      <c r="M721">
        <v>24.04</v>
      </c>
      <c r="N721">
        <v>24.3</v>
      </c>
      <c r="O721">
        <v>1359900</v>
      </c>
    </row>
    <row r="722" spans="10:15">
      <c r="J722" s="36" t="s">
        <v>675</v>
      </c>
      <c r="K722">
        <v>24.3</v>
      </c>
      <c r="L722">
        <v>24.32</v>
      </c>
      <c r="M722">
        <v>24.26</v>
      </c>
      <c r="N722">
        <v>24.3</v>
      </c>
      <c r="O722">
        <v>1570500</v>
      </c>
    </row>
    <row r="723" spans="10:15">
      <c r="J723" s="36" t="s">
        <v>676</v>
      </c>
      <c r="K723">
        <v>24.76</v>
      </c>
      <c r="L723">
        <v>24.76</v>
      </c>
      <c r="M723">
        <v>24.14</v>
      </c>
      <c r="N723">
        <v>24.2</v>
      </c>
      <c r="O723">
        <v>819700</v>
      </c>
    </row>
    <row r="724" spans="10:15">
      <c r="J724" s="36" t="s">
        <v>677</v>
      </c>
      <c r="K724">
        <v>24.88</v>
      </c>
      <c r="L724">
        <v>24.88</v>
      </c>
      <c r="M724">
        <v>24.28</v>
      </c>
      <c r="N724">
        <v>24.4</v>
      </c>
      <c r="O724">
        <v>1836200</v>
      </c>
    </row>
    <row r="725" spans="10:15">
      <c r="J725" s="36" t="s">
        <v>678</v>
      </c>
      <c r="K725">
        <v>24.5</v>
      </c>
      <c r="L725">
        <v>24.52</v>
      </c>
      <c r="M725">
        <v>24.4</v>
      </c>
      <c r="N725">
        <v>24.5</v>
      </c>
      <c r="O725">
        <v>768700</v>
      </c>
    </row>
    <row r="726" spans="10:15">
      <c r="J726" s="36" t="s">
        <v>679</v>
      </c>
      <c r="K726">
        <v>24.56</v>
      </c>
      <c r="L726">
        <v>24.56</v>
      </c>
      <c r="M726">
        <v>24.12</v>
      </c>
      <c r="N726">
        <v>24.52</v>
      </c>
      <c r="O726">
        <v>899700</v>
      </c>
    </row>
    <row r="727" spans="10:15">
      <c r="J727" s="36" t="s">
        <v>680</v>
      </c>
      <c r="K727">
        <v>24.6</v>
      </c>
      <c r="L727">
        <v>24.68</v>
      </c>
      <c r="M727">
        <v>24.4</v>
      </c>
      <c r="N727">
        <v>24.56</v>
      </c>
      <c r="O727">
        <v>343700</v>
      </c>
    </row>
    <row r="728" spans="10:15">
      <c r="J728" s="36" t="s">
        <v>681</v>
      </c>
      <c r="K728">
        <v>24.68</v>
      </c>
      <c r="L728">
        <v>24.68</v>
      </c>
      <c r="M728">
        <v>24.14</v>
      </c>
      <c r="N728">
        <v>24.6</v>
      </c>
      <c r="O728">
        <v>187500</v>
      </c>
    </row>
    <row r="729" spans="10:15">
      <c r="J729" s="36" t="s">
        <v>682</v>
      </c>
      <c r="K729">
        <v>24.5</v>
      </c>
      <c r="L729">
        <v>24.7</v>
      </c>
      <c r="M729">
        <v>24.06</v>
      </c>
      <c r="N729">
        <v>24.58</v>
      </c>
      <c r="O729">
        <v>405500</v>
      </c>
    </row>
    <row r="730" spans="10:15">
      <c r="J730" s="36">
        <v>41979</v>
      </c>
      <c r="K730">
        <v>24.74</v>
      </c>
      <c r="L730">
        <v>24.74</v>
      </c>
      <c r="M730">
        <v>24.56</v>
      </c>
      <c r="N730">
        <v>24.58</v>
      </c>
      <c r="O730">
        <v>392000</v>
      </c>
    </row>
    <row r="731" spans="10:15">
      <c r="J731" s="36">
        <v>41949</v>
      </c>
      <c r="K731">
        <v>24.34</v>
      </c>
      <c r="L731">
        <v>24.96</v>
      </c>
      <c r="M731">
        <v>24.34</v>
      </c>
      <c r="N731">
        <v>24.58</v>
      </c>
      <c r="O731">
        <v>1068600</v>
      </c>
    </row>
    <row r="732" spans="10:15">
      <c r="J732" s="36">
        <v>41918</v>
      </c>
      <c r="K732">
        <v>24</v>
      </c>
      <c r="L732">
        <v>24.58</v>
      </c>
      <c r="M732">
        <v>23.98</v>
      </c>
      <c r="N732">
        <v>24.56</v>
      </c>
      <c r="O732">
        <v>1009500</v>
      </c>
    </row>
    <row r="733" spans="10:15">
      <c r="J733" s="36">
        <v>41888</v>
      </c>
      <c r="K733">
        <v>24.46</v>
      </c>
      <c r="L733">
        <v>24.46</v>
      </c>
      <c r="M733">
        <v>23.86</v>
      </c>
      <c r="N733">
        <v>24.04</v>
      </c>
      <c r="O733">
        <v>91700</v>
      </c>
    </row>
    <row r="734" spans="10:15">
      <c r="J734" s="36">
        <v>41796</v>
      </c>
      <c r="K734">
        <v>24</v>
      </c>
      <c r="L734">
        <v>24.02</v>
      </c>
      <c r="M734">
        <v>23.82</v>
      </c>
      <c r="N734">
        <v>23.9</v>
      </c>
      <c r="O734">
        <v>479800</v>
      </c>
    </row>
    <row r="735" spans="10:15">
      <c r="J735" s="36">
        <v>41765</v>
      </c>
      <c r="K735">
        <v>24.18</v>
      </c>
      <c r="L735">
        <v>24.24</v>
      </c>
      <c r="M735">
        <v>23.92</v>
      </c>
      <c r="N735">
        <v>24</v>
      </c>
      <c r="O735">
        <v>379300</v>
      </c>
    </row>
    <row r="736" spans="10:15">
      <c r="J736" s="36">
        <v>41735</v>
      </c>
      <c r="K736">
        <v>24</v>
      </c>
      <c r="L736">
        <v>24.3</v>
      </c>
      <c r="M736">
        <v>24</v>
      </c>
      <c r="N736">
        <v>24.24</v>
      </c>
      <c r="O736">
        <v>392700</v>
      </c>
    </row>
    <row r="737" spans="10:15">
      <c r="J737" s="36">
        <v>41704</v>
      </c>
      <c r="K737">
        <v>24</v>
      </c>
      <c r="L737">
        <v>24.8</v>
      </c>
      <c r="M737">
        <v>23.96</v>
      </c>
      <c r="N737">
        <v>24.2</v>
      </c>
      <c r="O737">
        <v>357600</v>
      </c>
    </row>
    <row r="738" spans="10:15">
      <c r="J738" s="36">
        <v>41676</v>
      </c>
      <c r="K738">
        <v>24.28</v>
      </c>
      <c r="L738">
        <v>24.28</v>
      </c>
      <c r="M738">
        <v>23.92</v>
      </c>
      <c r="N738">
        <v>24</v>
      </c>
      <c r="O738">
        <v>149100</v>
      </c>
    </row>
    <row r="739" spans="10:15">
      <c r="J739" s="36" t="s">
        <v>683</v>
      </c>
      <c r="K739">
        <v>24.26</v>
      </c>
      <c r="L739">
        <v>24.52</v>
      </c>
      <c r="M739">
        <v>23.9</v>
      </c>
      <c r="N739">
        <v>23.92</v>
      </c>
      <c r="O739">
        <v>980800</v>
      </c>
    </row>
    <row r="740" spans="10:15">
      <c r="J740" s="36" t="s">
        <v>684</v>
      </c>
      <c r="K740">
        <v>24.54</v>
      </c>
      <c r="L740">
        <v>24.8</v>
      </c>
      <c r="M740">
        <v>24.12</v>
      </c>
      <c r="N740">
        <v>24.24</v>
      </c>
      <c r="O740">
        <v>304800</v>
      </c>
    </row>
    <row r="741" spans="10:15">
      <c r="J741" s="36" t="s">
        <v>685</v>
      </c>
      <c r="K741">
        <v>24.2</v>
      </c>
      <c r="L741">
        <v>24.22</v>
      </c>
      <c r="M741">
        <v>24.16</v>
      </c>
      <c r="N741">
        <v>24.2</v>
      </c>
      <c r="O741">
        <v>1328500</v>
      </c>
    </row>
    <row r="742" spans="10:15">
      <c r="J742" s="36" t="s">
        <v>686</v>
      </c>
      <c r="K742">
        <v>24.1</v>
      </c>
      <c r="L742">
        <v>24.22</v>
      </c>
      <c r="M742">
        <v>24.06</v>
      </c>
      <c r="N742">
        <v>24.2</v>
      </c>
      <c r="O742">
        <v>696600</v>
      </c>
    </row>
    <row r="743" spans="10:15">
      <c r="J743" s="36" t="s">
        <v>687</v>
      </c>
      <c r="K743">
        <v>24.3</v>
      </c>
      <c r="L743">
        <v>24.72</v>
      </c>
      <c r="M743">
        <v>24.08</v>
      </c>
      <c r="N743">
        <v>24.08</v>
      </c>
      <c r="O743">
        <v>253400</v>
      </c>
    </row>
    <row r="744" spans="10:15">
      <c r="J744" s="36" t="s">
        <v>688</v>
      </c>
      <c r="K744">
        <v>24.62</v>
      </c>
      <c r="L744">
        <v>24.68</v>
      </c>
      <c r="M744">
        <v>24.26</v>
      </c>
      <c r="N744">
        <v>24.26</v>
      </c>
      <c r="O744">
        <v>827500</v>
      </c>
    </row>
    <row r="745" spans="10:15">
      <c r="J745" s="36" t="s">
        <v>689</v>
      </c>
      <c r="K745">
        <v>24.78</v>
      </c>
      <c r="L745">
        <v>25.14</v>
      </c>
      <c r="M745">
        <v>24.36</v>
      </c>
      <c r="N745">
        <v>24.6</v>
      </c>
      <c r="O745">
        <v>1497100</v>
      </c>
    </row>
    <row r="746" spans="10:15">
      <c r="J746" s="36" t="s">
        <v>690</v>
      </c>
      <c r="K746">
        <v>24.68</v>
      </c>
      <c r="L746">
        <v>24.76</v>
      </c>
      <c r="M746">
        <v>24.66</v>
      </c>
      <c r="N746">
        <v>24.7</v>
      </c>
      <c r="O746">
        <v>787700</v>
      </c>
    </row>
    <row r="747" spans="10:15">
      <c r="J747" s="36" t="s">
        <v>691</v>
      </c>
      <c r="K747">
        <v>25.1</v>
      </c>
      <c r="L747">
        <v>25.1</v>
      </c>
      <c r="M747">
        <v>24.62</v>
      </c>
      <c r="N747">
        <v>24.7</v>
      </c>
      <c r="O747">
        <v>794800</v>
      </c>
    </row>
    <row r="748" spans="10:15">
      <c r="J748" s="36" t="s">
        <v>692</v>
      </c>
      <c r="K748">
        <v>24.98</v>
      </c>
      <c r="L748">
        <v>24.98</v>
      </c>
      <c r="M748">
        <v>24.88</v>
      </c>
      <c r="N748">
        <v>24.92</v>
      </c>
      <c r="O748">
        <v>996100</v>
      </c>
    </row>
    <row r="749" spans="10:15">
      <c r="J749" s="36" t="s">
        <v>693</v>
      </c>
      <c r="K749">
        <v>24.62</v>
      </c>
      <c r="L749">
        <v>25.02</v>
      </c>
      <c r="M749">
        <v>24.1</v>
      </c>
      <c r="N749">
        <v>25.02</v>
      </c>
      <c r="O749">
        <v>1116700</v>
      </c>
    </row>
    <row r="750" spans="10:15">
      <c r="J750" s="36" t="s">
        <v>694</v>
      </c>
      <c r="K750">
        <v>24.52</v>
      </c>
      <c r="L750">
        <v>24.78</v>
      </c>
      <c r="M750">
        <v>24.36</v>
      </c>
      <c r="N750">
        <v>24.7</v>
      </c>
      <c r="O750">
        <v>592000</v>
      </c>
    </row>
    <row r="751" spans="10:15">
      <c r="J751" s="36" t="s">
        <v>695</v>
      </c>
      <c r="K751">
        <v>24.68</v>
      </c>
      <c r="L751">
        <v>24.92</v>
      </c>
      <c r="M751">
        <v>24.66</v>
      </c>
      <c r="N751">
        <v>24.88</v>
      </c>
      <c r="O751">
        <v>876200</v>
      </c>
    </row>
    <row r="752" spans="10:15">
      <c r="J752" s="36">
        <v>41978</v>
      </c>
      <c r="K752">
        <v>23.92</v>
      </c>
      <c r="L752">
        <v>24.7</v>
      </c>
      <c r="M752">
        <v>23.92</v>
      </c>
      <c r="N752">
        <v>24.4</v>
      </c>
      <c r="O752">
        <v>101100</v>
      </c>
    </row>
    <row r="753" spans="10:15">
      <c r="J753" s="36">
        <v>41887</v>
      </c>
      <c r="K753">
        <v>24.16</v>
      </c>
      <c r="L753">
        <v>24.52</v>
      </c>
      <c r="M753">
        <v>24.16</v>
      </c>
      <c r="N753">
        <v>24.52</v>
      </c>
      <c r="O753">
        <v>368900</v>
      </c>
    </row>
    <row r="754" spans="10:15">
      <c r="J754" s="36">
        <v>41856</v>
      </c>
      <c r="K754">
        <v>24.16</v>
      </c>
      <c r="L754">
        <v>24.34</v>
      </c>
      <c r="M754">
        <v>24.06</v>
      </c>
      <c r="N754">
        <v>24.34</v>
      </c>
      <c r="O754">
        <v>390500</v>
      </c>
    </row>
    <row r="755" spans="10:15">
      <c r="J755" s="36">
        <v>41825</v>
      </c>
      <c r="K755">
        <v>24.18</v>
      </c>
      <c r="L755">
        <v>24.18</v>
      </c>
      <c r="M755">
        <v>23.82</v>
      </c>
      <c r="N755">
        <v>24.16</v>
      </c>
      <c r="O755">
        <v>767200</v>
      </c>
    </row>
    <row r="756" spans="10:15">
      <c r="J756" s="36">
        <v>41795</v>
      </c>
      <c r="K756">
        <v>24.2</v>
      </c>
      <c r="L756">
        <v>24.2</v>
      </c>
      <c r="M756">
        <v>23.88</v>
      </c>
      <c r="N756">
        <v>24</v>
      </c>
      <c r="O756">
        <v>450000</v>
      </c>
    </row>
    <row r="757" spans="10:15">
      <c r="J757" s="36">
        <v>41764</v>
      </c>
      <c r="K757">
        <v>23.98</v>
      </c>
      <c r="L757">
        <v>24.3</v>
      </c>
      <c r="M757">
        <v>23.9</v>
      </c>
      <c r="N757">
        <v>24</v>
      </c>
      <c r="O757">
        <v>452400</v>
      </c>
    </row>
    <row r="758" spans="10:15">
      <c r="J758" s="36">
        <v>41675</v>
      </c>
      <c r="K758">
        <v>23.84</v>
      </c>
      <c r="L758">
        <v>24.02</v>
      </c>
      <c r="M758">
        <v>23.84</v>
      </c>
      <c r="N758">
        <v>24</v>
      </c>
      <c r="O758">
        <v>416500</v>
      </c>
    </row>
    <row r="759" spans="10:15">
      <c r="J759" s="36" t="s">
        <v>696</v>
      </c>
      <c r="K759">
        <v>23.9</v>
      </c>
      <c r="L759">
        <v>24.22</v>
      </c>
      <c r="M759">
        <v>23.82</v>
      </c>
      <c r="N759">
        <v>24.2</v>
      </c>
      <c r="O759">
        <v>1045900</v>
      </c>
    </row>
    <row r="760" spans="10:15">
      <c r="J760" s="36" t="s">
        <v>697</v>
      </c>
      <c r="K760">
        <v>23.94</v>
      </c>
      <c r="L760">
        <v>24.26</v>
      </c>
      <c r="M760">
        <v>23.88</v>
      </c>
      <c r="N760">
        <v>23.9</v>
      </c>
      <c r="O760">
        <v>1171500</v>
      </c>
    </row>
    <row r="761" spans="10:15">
      <c r="J761" s="36" t="s">
        <v>698</v>
      </c>
      <c r="K761">
        <v>23.9</v>
      </c>
      <c r="L761">
        <v>23.92</v>
      </c>
      <c r="M761">
        <v>23.74</v>
      </c>
      <c r="N761">
        <v>23.74</v>
      </c>
      <c r="O761">
        <v>787200</v>
      </c>
    </row>
    <row r="762" spans="10:15">
      <c r="J762" s="36" t="s">
        <v>699</v>
      </c>
      <c r="K762">
        <v>24.08</v>
      </c>
      <c r="L762">
        <v>24.08</v>
      </c>
      <c r="M762">
        <v>23.74</v>
      </c>
      <c r="N762">
        <v>23.9</v>
      </c>
      <c r="O762">
        <v>358400</v>
      </c>
    </row>
    <row r="763" spans="10:15">
      <c r="J763" s="36" t="s">
        <v>700</v>
      </c>
      <c r="K763">
        <v>23.9</v>
      </c>
      <c r="L763">
        <v>24.04</v>
      </c>
      <c r="M763">
        <v>23.88</v>
      </c>
      <c r="N763">
        <v>23.9</v>
      </c>
      <c r="O763">
        <v>895400</v>
      </c>
    </row>
    <row r="764" spans="10:15">
      <c r="J764" s="36" t="s">
        <v>701</v>
      </c>
      <c r="K764">
        <v>23.78</v>
      </c>
      <c r="L764">
        <v>24.28</v>
      </c>
      <c r="M764">
        <v>23.78</v>
      </c>
      <c r="N764">
        <v>23.9</v>
      </c>
      <c r="O764">
        <v>261300</v>
      </c>
    </row>
    <row r="765" spans="10:15">
      <c r="J765" s="36" t="s">
        <v>702</v>
      </c>
      <c r="K765">
        <v>23.84</v>
      </c>
      <c r="L765">
        <v>24</v>
      </c>
      <c r="M765">
        <v>23.84</v>
      </c>
      <c r="N765">
        <v>24</v>
      </c>
      <c r="O765">
        <v>594200</v>
      </c>
    </row>
    <row r="766" spans="10:15">
      <c r="J766" s="36" t="s">
        <v>703</v>
      </c>
      <c r="K766">
        <v>24.04</v>
      </c>
      <c r="L766">
        <v>24.04</v>
      </c>
      <c r="M766">
        <v>23.84</v>
      </c>
      <c r="N766">
        <v>23.86</v>
      </c>
      <c r="O766">
        <v>555300</v>
      </c>
    </row>
    <row r="767" spans="10:15">
      <c r="J767" s="36" t="s">
        <v>704</v>
      </c>
      <c r="K767">
        <v>23.86</v>
      </c>
      <c r="L767">
        <v>23.88</v>
      </c>
      <c r="M767">
        <v>23.86</v>
      </c>
      <c r="N767">
        <v>23.86</v>
      </c>
      <c r="O767">
        <v>1900</v>
      </c>
    </row>
    <row r="768" spans="10:15">
      <c r="J768" s="36" t="s">
        <v>705</v>
      </c>
      <c r="K768">
        <v>23.88</v>
      </c>
      <c r="L768">
        <v>23.9</v>
      </c>
      <c r="M768">
        <v>23.76</v>
      </c>
      <c r="N768">
        <v>23.86</v>
      </c>
      <c r="O768">
        <v>241800</v>
      </c>
    </row>
    <row r="769" spans="10:15">
      <c r="J769" s="36" t="s">
        <v>706</v>
      </c>
      <c r="K769">
        <v>23.94</v>
      </c>
      <c r="L769">
        <v>23.96</v>
      </c>
      <c r="M769">
        <v>23.76</v>
      </c>
      <c r="N769">
        <v>23.9</v>
      </c>
      <c r="O769">
        <v>286400</v>
      </c>
    </row>
    <row r="770" spans="10:15">
      <c r="J770" s="36" t="s">
        <v>707</v>
      </c>
      <c r="K770">
        <v>23.88</v>
      </c>
      <c r="L770">
        <v>23.98</v>
      </c>
      <c r="M770">
        <v>23.88</v>
      </c>
      <c r="N770">
        <v>23.96</v>
      </c>
      <c r="O770">
        <v>523600</v>
      </c>
    </row>
    <row r="771" spans="10:15">
      <c r="J771" s="36" t="s">
        <v>708</v>
      </c>
      <c r="K771">
        <v>23.8</v>
      </c>
      <c r="L771">
        <v>24.14</v>
      </c>
      <c r="M771">
        <v>23.8</v>
      </c>
      <c r="N771">
        <v>23.92</v>
      </c>
      <c r="O771">
        <v>761800</v>
      </c>
    </row>
    <row r="772" spans="10:15">
      <c r="J772" s="36">
        <v>41947</v>
      </c>
      <c r="K772">
        <v>23.8</v>
      </c>
      <c r="L772">
        <v>23.92</v>
      </c>
      <c r="M772">
        <v>23.66</v>
      </c>
      <c r="N772">
        <v>23.92</v>
      </c>
      <c r="O772">
        <v>883300</v>
      </c>
    </row>
    <row r="773" spans="10:15">
      <c r="J773" s="36">
        <v>41916</v>
      </c>
      <c r="K773">
        <v>23.52</v>
      </c>
      <c r="L773">
        <v>23.82</v>
      </c>
      <c r="M773">
        <v>23.52</v>
      </c>
      <c r="N773">
        <v>23.74</v>
      </c>
      <c r="O773">
        <v>1164700</v>
      </c>
    </row>
    <row r="774" spans="10:15">
      <c r="J774" s="36">
        <v>41886</v>
      </c>
      <c r="K774">
        <v>23.8</v>
      </c>
      <c r="L774">
        <v>24.14</v>
      </c>
      <c r="M774">
        <v>23.52</v>
      </c>
      <c r="N774">
        <v>23.52</v>
      </c>
      <c r="O774">
        <v>541900</v>
      </c>
    </row>
    <row r="775" spans="10:15">
      <c r="J775" s="36">
        <v>41855</v>
      </c>
      <c r="K775">
        <v>23.8</v>
      </c>
      <c r="L775">
        <v>23.8</v>
      </c>
      <c r="M775">
        <v>23.66</v>
      </c>
      <c r="N775">
        <v>23.74</v>
      </c>
      <c r="O775">
        <v>330000</v>
      </c>
    </row>
    <row r="776" spans="10:15">
      <c r="J776" s="36">
        <v>41824</v>
      </c>
      <c r="K776">
        <v>23.62</v>
      </c>
      <c r="L776">
        <v>23.9</v>
      </c>
      <c r="M776">
        <v>23.6</v>
      </c>
      <c r="N776">
        <v>23.9</v>
      </c>
      <c r="O776">
        <v>237200</v>
      </c>
    </row>
    <row r="777" spans="10:15">
      <c r="J777" s="36">
        <v>41733</v>
      </c>
      <c r="K777">
        <v>23.74</v>
      </c>
      <c r="L777">
        <v>23.84</v>
      </c>
      <c r="M777">
        <v>23.62</v>
      </c>
      <c r="N777">
        <v>23.62</v>
      </c>
      <c r="O777">
        <v>504500</v>
      </c>
    </row>
    <row r="778" spans="10:15">
      <c r="J778" s="36">
        <v>41702</v>
      </c>
      <c r="K778">
        <v>24.3</v>
      </c>
      <c r="L778">
        <v>24.3</v>
      </c>
      <c r="M778">
        <v>23.72</v>
      </c>
      <c r="N778">
        <v>24</v>
      </c>
      <c r="O778">
        <v>607800</v>
      </c>
    </row>
    <row r="779" spans="10:15">
      <c r="J779" s="36">
        <v>41674</v>
      </c>
      <c r="K779">
        <v>23.98</v>
      </c>
      <c r="L779">
        <v>24.4</v>
      </c>
      <c r="M779">
        <v>23.9</v>
      </c>
      <c r="N779">
        <v>24</v>
      </c>
      <c r="O779">
        <v>348000</v>
      </c>
    </row>
    <row r="780" spans="10:15">
      <c r="J780" s="36">
        <v>41643</v>
      </c>
      <c r="K780">
        <v>23.98</v>
      </c>
      <c r="L780">
        <v>24.02</v>
      </c>
      <c r="M780">
        <v>23.8</v>
      </c>
      <c r="N780">
        <v>23.98</v>
      </c>
      <c r="O780">
        <v>496400</v>
      </c>
    </row>
    <row r="781" spans="10:15">
      <c r="J781" s="36" t="s">
        <v>709</v>
      </c>
      <c r="K781">
        <v>24.9</v>
      </c>
      <c r="L781">
        <v>24.9</v>
      </c>
      <c r="M781">
        <v>23.7</v>
      </c>
      <c r="N781">
        <v>24.2</v>
      </c>
      <c r="O781">
        <v>1058800</v>
      </c>
    </row>
    <row r="782" spans="10:15">
      <c r="J782" s="36" t="s">
        <v>710</v>
      </c>
      <c r="K782">
        <v>23.86</v>
      </c>
      <c r="L782">
        <v>24.92</v>
      </c>
      <c r="M782">
        <v>23.86</v>
      </c>
      <c r="N782">
        <v>24.92</v>
      </c>
      <c r="O782">
        <v>510100</v>
      </c>
    </row>
    <row r="783" spans="10:15">
      <c r="J783" s="36" t="s">
        <v>711</v>
      </c>
      <c r="K783">
        <v>24</v>
      </c>
      <c r="L783">
        <v>24.2</v>
      </c>
      <c r="M783">
        <v>23.76</v>
      </c>
      <c r="N783">
        <v>24.2</v>
      </c>
      <c r="O783">
        <v>525200</v>
      </c>
    </row>
    <row r="784" spans="10:15">
      <c r="J784" s="36" t="s">
        <v>712</v>
      </c>
      <c r="K784">
        <v>24</v>
      </c>
      <c r="L784">
        <v>24.18</v>
      </c>
      <c r="M784">
        <v>23.96</v>
      </c>
      <c r="N784">
        <v>24.06</v>
      </c>
      <c r="O784">
        <v>350600</v>
      </c>
    </row>
    <row r="785" spans="10:15">
      <c r="J785" s="36" t="s">
        <v>713</v>
      </c>
      <c r="K785">
        <v>23.98</v>
      </c>
      <c r="L785">
        <v>24.04</v>
      </c>
      <c r="M785">
        <v>23.8</v>
      </c>
      <c r="N785">
        <v>24.04</v>
      </c>
      <c r="O785">
        <v>632900</v>
      </c>
    </row>
    <row r="786" spans="10:15">
      <c r="J786" s="36" t="s">
        <v>714</v>
      </c>
      <c r="K786">
        <v>23.78</v>
      </c>
      <c r="L786">
        <v>24</v>
      </c>
      <c r="M786">
        <v>23.76</v>
      </c>
      <c r="N786">
        <v>24</v>
      </c>
      <c r="O786">
        <v>580800</v>
      </c>
    </row>
    <row r="787" spans="10:15">
      <c r="J787" s="36" t="s">
        <v>715</v>
      </c>
      <c r="K787">
        <v>23.7</v>
      </c>
      <c r="L787">
        <v>23.96</v>
      </c>
      <c r="M787">
        <v>23.7</v>
      </c>
      <c r="N787">
        <v>23.7</v>
      </c>
      <c r="O787">
        <v>1418300</v>
      </c>
    </row>
    <row r="788" spans="10:15">
      <c r="J788" s="36" t="s">
        <v>716</v>
      </c>
      <c r="K788">
        <v>23.72</v>
      </c>
      <c r="L788">
        <v>23.76</v>
      </c>
      <c r="M788">
        <v>23.52</v>
      </c>
      <c r="N788">
        <v>23.7</v>
      </c>
      <c r="O788">
        <v>785600</v>
      </c>
    </row>
    <row r="789" spans="10:15">
      <c r="J789" s="36" t="s">
        <v>717</v>
      </c>
      <c r="K789">
        <v>23.7</v>
      </c>
      <c r="L789">
        <v>23.72</v>
      </c>
      <c r="M789">
        <v>23.64</v>
      </c>
      <c r="N789">
        <v>23.72</v>
      </c>
      <c r="O789">
        <v>202000</v>
      </c>
    </row>
    <row r="790" spans="10:15">
      <c r="J790" s="36" t="s">
        <v>718</v>
      </c>
      <c r="K790">
        <v>24.08</v>
      </c>
      <c r="L790">
        <v>24.08</v>
      </c>
      <c r="M790">
        <v>23.7</v>
      </c>
      <c r="N790">
        <v>23.7</v>
      </c>
      <c r="O790">
        <v>643900</v>
      </c>
    </row>
    <row r="791" spans="10:15">
      <c r="J791" s="36" t="s">
        <v>719</v>
      </c>
      <c r="K791">
        <v>23.3</v>
      </c>
      <c r="L791">
        <v>24.1</v>
      </c>
      <c r="M791">
        <v>23.3</v>
      </c>
      <c r="N791">
        <v>24.1</v>
      </c>
      <c r="O791">
        <v>200500</v>
      </c>
    </row>
    <row r="792" spans="10:15">
      <c r="J792" s="36" t="s">
        <v>720</v>
      </c>
      <c r="K792">
        <v>23.98</v>
      </c>
      <c r="L792">
        <v>23.98</v>
      </c>
      <c r="M792">
        <v>23.5</v>
      </c>
      <c r="N792">
        <v>23.76</v>
      </c>
      <c r="O792">
        <v>888700</v>
      </c>
    </row>
    <row r="793" spans="10:15">
      <c r="J793" s="36" t="s">
        <v>721</v>
      </c>
      <c r="K793">
        <v>23.9</v>
      </c>
      <c r="L793">
        <v>24</v>
      </c>
      <c r="M793">
        <v>23.68</v>
      </c>
      <c r="N793">
        <v>23.94</v>
      </c>
      <c r="O793">
        <v>488600</v>
      </c>
    </row>
    <row r="794" spans="10:15">
      <c r="J794" s="36">
        <v>41976</v>
      </c>
      <c r="K794">
        <v>23.6</v>
      </c>
      <c r="L794">
        <v>23.86</v>
      </c>
      <c r="M794">
        <v>23.6</v>
      </c>
      <c r="N794">
        <v>23.8</v>
      </c>
      <c r="O794">
        <v>1726000</v>
      </c>
    </row>
    <row r="795" spans="10:15">
      <c r="J795" s="36">
        <v>41946</v>
      </c>
      <c r="K795">
        <v>23.98</v>
      </c>
      <c r="L795">
        <v>23.98</v>
      </c>
      <c r="M795">
        <v>23.7</v>
      </c>
      <c r="N795">
        <v>23.8</v>
      </c>
      <c r="O795">
        <v>483100</v>
      </c>
    </row>
    <row r="796" spans="10:15">
      <c r="J796" s="36">
        <v>41915</v>
      </c>
      <c r="K796">
        <v>23.42</v>
      </c>
      <c r="L796">
        <v>23.9</v>
      </c>
      <c r="M796">
        <v>23.36</v>
      </c>
      <c r="N796">
        <v>23.78</v>
      </c>
      <c r="O796">
        <v>889800</v>
      </c>
    </row>
    <row r="797" spans="10:15">
      <c r="J797" s="36">
        <v>41823</v>
      </c>
      <c r="K797">
        <v>23.9</v>
      </c>
      <c r="L797">
        <v>23.9</v>
      </c>
      <c r="M797">
        <v>23.84</v>
      </c>
      <c r="N797">
        <v>23.88</v>
      </c>
      <c r="O797">
        <v>737000</v>
      </c>
    </row>
    <row r="798" spans="10:15">
      <c r="J798" s="36">
        <v>41793</v>
      </c>
      <c r="K798">
        <v>23.64</v>
      </c>
      <c r="L798">
        <v>24.06</v>
      </c>
      <c r="M798">
        <v>23.64</v>
      </c>
      <c r="N798">
        <v>23.9</v>
      </c>
      <c r="O798">
        <v>2231900</v>
      </c>
    </row>
    <row r="799" spans="10:15">
      <c r="J799" s="36">
        <v>41762</v>
      </c>
      <c r="K799">
        <v>23.98</v>
      </c>
      <c r="L799">
        <v>23.98</v>
      </c>
      <c r="M799">
        <v>23.64</v>
      </c>
      <c r="N799">
        <v>23.64</v>
      </c>
      <c r="O799">
        <v>730000</v>
      </c>
    </row>
    <row r="800" spans="10:15">
      <c r="J800" s="36">
        <v>41732</v>
      </c>
      <c r="K800">
        <v>23.7</v>
      </c>
      <c r="L800">
        <v>23.82</v>
      </c>
      <c r="M800">
        <v>23.58</v>
      </c>
      <c r="N800">
        <v>23.82</v>
      </c>
      <c r="O800">
        <v>1172400</v>
      </c>
    </row>
    <row r="801" spans="10:15">
      <c r="J801" s="36">
        <v>41701</v>
      </c>
      <c r="K801">
        <v>23.92</v>
      </c>
      <c r="L801">
        <v>23.92</v>
      </c>
      <c r="M801">
        <v>23.2</v>
      </c>
      <c r="N801">
        <v>23.6</v>
      </c>
      <c r="O801">
        <v>968200</v>
      </c>
    </row>
    <row r="802" spans="10:15">
      <c r="J802" s="36" t="s">
        <v>722</v>
      </c>
      <c r="K802">
        <v>23.8</v>
      </c>
      <c r="L802">
        <v>24</v>
      </c>
      <c r="M802">
        <v>23.74</v>
      </c>
      <c r="N802">
        <v>23.98</v>
      </c>
      <c r="O802">
        <v>1080000</v>
      </c>
    </row>
    <row r="803" spans="10:15">
      <c r="J803" s="36" t="s">
        <v>723</v>
      </c>
      <c r="K803">
        <v>23.9</v>
      </c>
      <c r="L803">
        <v>24.06</v>
      </c>
      <c r="M803">
        <v>23.8</v>
      </c>
      <c r="N803">
        <v>23.96</v>
      </c>
      <c r="O803">
        <v>683200</v>
      </c>
    </row>
    <row r="804" spans="10:15">
      <c r="J804" s="36" t="s">
        <v>724</v>
      </c>
      <c r="K804">
        <v>23.88</v>
      </c>
      <c r="L804">
        <v>24.18</v>
      </c>
      <c r="M804">
        <v>23.7</v>
      </c>
      <c r="N804">
        <v>23.7</v>
      </c>
      <c r="O804">
        <v>1576400</v>
      </c>
    </row>
    <row r="805" spans="10:15">
      <c r="J805" s="36" t="s">
        <v>725</v>
      </c>
      <c r="K805">
        <v>24.46</v>
      </c>
      <c r="L805">
        <v>24.5</v>
      </c>
      <c r="M805">
        <v>23.78</v>
      </c>
      <c r="N805">
        <v>23.9</v>
      </c>
      <c r="O805">
        <v>1092900</v>
      </c>
    </row>
    <row r="806" spans="10:15">
      <c r="J806" s="36" t="s">
        <v>726</v>
      </c>
      <c r="K806">
        <v>24.18</v>
      </c>
      <c r="L806">
        <v>24.4</v>
      </c>
      <c r="M806">
        <v>23.8</v>
      </c>
      <c r="N806">
        <v>24.4</v>
      </c>
      <c r="O806">
        <v>739500</v>
      </c>
    </row>
    <row r="807" spans="10:15">
      <c r="J807" s="36" t="s">
        <v>727</v>
      </c>
      <c r="K807">
        <v>24.18</v>
      </c>
      <c r="L807">
        <v>24.18</v>
      </c>
      <c r="M807">
        <v>23.8</v>
      </c>
      <c r="N807">
        <v>24</v>
      </c>
      <c r="O807">
        <v>178100</v>
      </c>
    </row>
    <row r="808" spans="10:15">
      <c r="J808" s="36" t="s">
        <v>728</v>
      </c>
      <c r="K808">
        <v>24.36</v>
      </c>
      <c r="L808">
        <v>24.36</v>
      </c>
      <c r="M808">
        <v>23.9</v>
      </c>
      <c r="N808">
        <v>24.14</v>
      </c>
      <c r="O808">
        <v>541000</v>
      </c>
    </row>
    <row r="809" spans="10:15">
      <c r="J809" s="36" t="s">
        <v>729</v>
      </c>
      <c r="K809">
        <v>23.72</v>
      </c>
      <c r="L809">
        <v>24.5</v>
      </c>
      <c r="M809">
        <v>23.6</v>
      </c>
      <c r="N809">
        <v>24.5</v>
      </c>
      <c r="O809">
        <v>255700</v>
      </c>
    </row>
    <row r="810" spans="10:15">
      <c r="J810" s="36" t="s">
        <v>730</v>
      </c>
      <c r="K810">
        <v>24</v>
      </c>
      <c r="L810">
        <v>24</v>
      </c>
      <c r="M810">
        <v>23.48</v>
      </c>
      <c r="N810">
        <v>23.6</v>
      </c>
      <c r="O810">
        <v>1542100</v>
      </c>
    </row>
    <row r="811" spans="10:15">
      <c r="J811" s="36" t="s">
        <v>731</v>
      </c>
      <c r="K811">
        <v>23.66</v>
      </c>
      <c r="L811">
        <v>24.18</v>
      </c>
      <c r="M811">
        <v>23.5</v>
      </c>
      <c r="N811">
        <v>23.88</v>
      </c>
      <c r="O811">
        <v>207200</v>
      </c>
    </row>
    <row r="812" spans="10:15">
      <c r="J812" s="36" t="s">
        <v>732</v>
      </c>
      <c r="K812">
        <v>23.6</v>
      </c>
      <c r="L812">
        <v>23.6</v>
      </c>
      <c r="M812">
        <v>23.34</v>
      </c>
      <c r="N812">
        <v>23.5</v>
      </c>
      <c r="O812">
        <v>1352900</v>
      </c>
    </row>
    <row r="813" spans="10:15">
      <c r="J813" s="36" t="s">
        <v>733</v>
      </c>
      <c r="K813">
        <v>24.28</v>
      </c>
      <c r="L813">
        <v>24.32</v>
      </c>
      <c r="M813">
        <v>23.42</v>
      </c>
      <c r="N813">
        <v>23.52</v>
      </c>
      <c r="O813">
        <v>1148400</v>
      </c>
    </row>
    <row r="814" spans="10:15">
      <c r="J814" s="36">
        <v>41975</v>
      </c>
      <c r="K814">
        <v>23.58</v>
      </c>
      <c r="L814">
        <v>24.42</v>
      </c>
      <c r="M814">
        <v>23.58</v>
      </c>
      <c r="N814">
        <v>24.22</v>
      </c>
      <c r="O814">
        <v>259600</v>
      </c>
    </row>
    <row r="815" spans="10:15">
      <c r="J815" s="36">
        <v>41945</v>
      </c>
      <c r="K815">
        <v>23.72</v>
      </c>
      <c r="L815">
        <v>23.86</v>
      </c>
      <c r="M815">
        <v>23.38</v>
      </c>
      <c r="N815">
        <v>23.8</v>
      </c>
      <c r="O815">
        <v>212400</v>
      </c>
    </row>
    <row r="816" spans="10:15">
      <c r="J816" s="36">
        <v>41914</v>
      </c>
      <c r="K816">
        <v>23.58</v>
      </c>
      <c r="L816">
        <v>23.76</v>
      </c>
      <c r="M816">
        <v>23.52</v>
      </c>
      <c r="N816">
        <v>23.52</v>
      </c>
      <c r="O816">
        <v>175200</v>
      </c>
    </row>
    <row r="817" spans="10:15">
      <c r="J817" s="36">
        <v>41822</v>
      </c>
      <c r="K817">
        <v>23.3</v>
      </c>
      <c r="L817">
        <v>23.96</v>
      </c>
      <c r="M817">
        <v>23.24</v>
      </c>
      <c r="N817">
        <v>23.58</v>
      </c>
      <c r="O817">
        <v>416300</v>
      </c>
    </row>
    <row r="818" spans="10:15">
      <c r="J818" s="36">
        <v>41792</v>
      </c>
      <c r="K818">
        <v>23.26</v>
      </c>
      <c r="L818">
        <v>23.84</v>
      </c>
      <c r="M818">
        <v>23.04</v>
      </c>
      <c r="N818">
        <v>23.6</v>
      </c>
      <c r="O818">
        <v>719200</v>
      </c>
    </row>
    <row r="819" spans="10:15">
      <c r="J819" s="36">
        <v>41761</v>
      </c>
      <c r="K819">
        <v>23</v>
      </c>
      <c r="L819">
        <v>23.14</v>
      </c>
      <c r="M819">
        <v>23</v>
      </c>
      <c r="N819">
        <v>23.1</v>
      </c>
      <c r="O819">
        <v>1153600</v>
      </c>
    </row>
    <row r="820" spans="10:15">
      <c r="J820" s="36">
        <v>41731</v>
      </c>
      <c r="K820">
        <v>23.14</v>
      </c>
      <c r="L820">
        <v>23.2</v>
      </c>
      <c r="M820">
        <v>22.82</v>
      </c>
      <c r="N820">
        <v>23.02</v>
      </c>
      <c r="O820">
        <v>850600</v>
      </c>
    </row>
    <row r="821" spans="10:15">
      <c r="J821" s="36" t="s">
        <v>734</v>
      </c>
      <c r="K821">
        <v>23.52</v>
      </c>
      <c r="L821">
        <v>23.52</v>
      </c>
      <c r="M821">
        <v>23.2</v>
      </c>
      <c r="N821">
        <v>23.42</v>
      </c>
      <c r="O821">
        <v>1550800</v>
      </c>
    </row>
    <row r="822" spans="10:15">
      <c r="J822" s="36" t="s">
        <v>735</v>
      </c>
      <c r="K822">
        <v>23.26</v>
      </c>
      <c r="L822">
        <v>23.56</v>
      </c>
      <c r="M822">
        <v>23.16</v>
      </c>
      <c r="N822">
        <v>23.38</v>
      </c>
      <c r="O822">
        <v>525400</v>
      </c>
    </row>
    <row r="823" spans="10:15">
      <c r="J823" s="36" t="s">
        <v>736</v>
      </c>
      <c r="K823">
        <v>23.68</v>
      </c>
      <c r="L823">
        <v>23.68</v>
      </c>
      <c r="M823">
        <v>23.16</v>
      </c>
      <c r="N823">
        <v>23.5</v>
      </c>
      <c r="O823">
        <v>921600</v>
      </c>
    </row>
    <row r="824" spans="10:15">
      <c r="J824" s="36" t="s">
        <v>737</v>
      </c>
      <c r="K824">
        <v>23.62</v>
      </c>
      <c r="L824">
        <v>23.7</v>
      </c>
      <c r="M824">
        <v>23.12</v>
      </c>
      <c r="N824">
        <v>23.48</v>
      </c>
      <c r="O824">
        <v>1913600</v>
      </c>
    </row>
    <row r="825" spans="10:15">
      <c r="J825" s="36" t="s">
        <v>738</v>
      </c>
      <c r="K825">
        <v>24.36</v>
      </c>
      <c r="L825">
        <v>24.36</v>
      </c>
      <c r="M825">
        <v>23.6</v>
      </c>
      <c r="N825">
        <v>23.74</v>
      </c>
      <c r="O825">
        <v>1162600</v>
      </c>
    </row>
    <row r="826" spans="10:15">
      <c r="J826" s="36" t="s">
        <v>739</v>
      </c>
      <c r="K826">
        <v>23.62</v>
      </c>
      <c r="L826">
        <v>24.82</v>
      </c>
      <c r="M826">
        <v>23.32</v>
      </c>
      <c r="N826">
        <v>24.82</v>
      </c>
      <c r="O826">
        <v>1428700</v>
      </c>
    </row>
    <row r="827" spans="10:15">
      <c r="J827" s="36" t="s">
        <v>740</v>
      </c>
      <c r="K827">
        <v>23.78</v>
      </c>
      <c r="L827">
        <v>23.82</v>
      </c>
      <c r="M827">
        <v>23.32</v>
      </c>
      <c r="N827">
        <v>23.62</v>
      </c>
      <c r="O827">
        <v>729200</v>
      </c>
    </row>
    <row r="828" spans="10:15">
      <c r="J828" s="36" t="s">
        <v>741</v>
      </c>
      <c r="K828">
        <v>23.28</v>
      </c>
      <c r="L828">
        <v>23.7</v>
      </c>
      <c r="M828">
        <v>23.28</v>
      </c>
      <c r="N828">
        <v>23.62</v>
      </c>
      <c r="O828">
        <v>613400</v>
      </c>
    </row>
    <row r="829" spans="10:15">
      <c r="J829" s="36" t="s">
        <v>742</v>
      </c>
      <c r="K829">
        <v>23.26</v>
      </c>
      <c r="L829">
        <v>23.86</v>
      </c>
      <c r="M829">
        <v>23.12</v>
      </c>
      <c r="N829">
        <v>23.6</v>
      </c>
      <c r="O829">
        <v>370900</v>
      </c>
    </row>
    <row r="830" spans="10:15">
      <c r="J830" s="36" t="s">
        <v>743</v>
      </c>
      <c r="K830">
        <v>23.7</v>
      </c>
      <c r="L830">
        <v>24.1</v>
      </c>
      <c r="M830">
        <v>23.54</v>
      </c>
      <c r="N830">
        <v>23.66</v>
      </c>
      <c r="O830">
        <v>941600</v>
      </c>
    </row>
    <row r="831" spans="10:15">
      <c r="J831" s="36" t="s">
        <v>744</v>
      </c>
      <c r="K831">
        <v>24.04</v>
      </c>
      <c r="L831">
        <v>24.04</v>
      </c>
      <c r="M831">
        <v>23.3</v>
      </c>
      <c r="N831">
        <v>23.88</v>
      </c>
      <c r="O831">
        <v>593700</v>
      </c>
    </row>
    <row r="832" spans="10:15">
      <c r="J832" s="36" t="s">
        <v>745</v>
      </c>
      <c r="K832">
        <v>24</v>
      </c>
      <c r="L832">
        <v>24</v>
      </c>
      <c r="M832">
        <v>23.8</v>
      </c>
      <c r="N832">
        <v>24</v>
      </c>
      <c r="O832">
        <v>616700</v>
      </c>
    </row>
    <row r="833" spans="10:15">
      <c r="J833" s="36">
        <v>41913</v>
      </c>
      <c r="K833">
        <v>23.9</v>
      </c>
      <c r="L833">
        <v>23.92</v>
      </c>
      <c r="M833">
        <v>23.86</v>
      </c>
      <c r="N833">
        <v>23.9</v>
      </c>
      <c r="O833">
        <v>228700</v>
      </c>
    </row>
    <row r="834" spans="10:15">
      <c r="J834" s="36">
        <v>41883</v>
      </c>
      <c r="K834">
        <v>23.9</v>
      </c>
      <c r="L834">
        <v>24.2</v>
      </c>
      <c r="M834">
        <v>23.84</v>
      </c>
      <c r="N834">
        <v>23.9</v>
      </c>
      <c r="O834">
        <v>754100</v>
      </c>
    </row>
    <row r="835" spans="10:15">
      <c r="J835" s="36">
        <v>41852</v>
      </c>
      <c r="K835">
        <v>24.08</v>
      </c>
      <c r="L835">
        <v>24.08</v>
      </c>
      <c r="M835">
        <v>23.96</v>
      </c>
      <c r="N835">
        <v>24</v>
      </c>
      <c r="O835">
        <v>710700</v>
      </c>
    </row>
    <row r="836" spans="10:15">
      <c r="J836" s="36">
        <v>41821</v>
      </c>
      <c r="K836">
        <v>24.12</v>
      </c>
      <c r="L836">
        <v>24.38</v>
      </c>
      <c r="M836">
        <v>24</v>
      </c>
      <c r="N836">
        <v>24</v>
      </c>
      <c r="O836">
        <v>902200</v>
      </c>
    </row>
    <row r="837" spans="10:15">
      <c r="J837" s="36">
        <v>41791</v>
      </c>
      <c r="K837">
        <v>24.7</v>
      </c>
      <c r="L837">
        <v>24.7</v>
      </c>
      <c r="M837">
        <v>24.18</v>
      </c>
      <c r="N837">
        <v>24.24</v>
      </c>
      <c r="O837">
        <v>529900</v>
      </c>
    </row>
    <row r="838" spans="10:15">
      <c r="J838" s="36">
        <v>41699</v>
      </c>
      <c r="K838">
        <v>24.2</v>
      </c>
      <c r="L838">
        <v>24.48</v>
      </c>
      <c r="M838">
        <v>24.12</v>
      </c>
      <c r="N838">
        <v>24.12</v>
      </c>
      <c r="O838">
        <v>193900</v>
      </c>
    </row>
    <row r="839" spans="10:15">
      <c r="J839" s="36">
        <v>41671</v>
      </c>
      <c r="K839">
        <v>24.9</v>
      </c>
      <c r="L839">
        <v>24.9</v>
      </c>
      <c r="M839">
        <v>24.22</v>
      </c>
      <c r="N839">
        <v>24.32</v>
      </c>
      <c r="O839">
        <v>295200</v>
      </c>
    </row>
    <row r="840" spans="10:15">
      <c r="J840" s="36" t="s">
        <v>746</v>
      </c>
      <c r="K840">
        <v>24.94</v>
      </c>
      <c r="L840">
        <v>25.28</v>
      </c>
      <c r="M840">
        <v>24.5</v>
      </c>
      <c r="N840">
        <v>24.9</v>
      </c>
      <c r="O840">
        <v>432700</v>
      </c>
    </row>
    <row r="841" spans="10:15">
      <c r="J841" s="36" t="s">
        <v>747</v>
      </c>
      <c r="K841">
        <v>24.8</v>
      </c>
      <c r="L841">
        <v>25.04</v>
      </c>
      <c r="M841">
        <v>24.76</v>
      </c>
      <c r="N841">
        <v>24.96</v>
      </c>
      <c r="O841">
        <v>422100</v>
      </c>
    </row>
    <row r="842" spans="10:15">
      <c r="J842" s="36" t="s">
        <v>748</v>
      </c>
      <c r="K842">
        <v>24.1</v>
      </c>
      <c r="L842">
        <v>24.96</v>
      </c>
      <c r="M842">
        <v>24.1</v>
      </c>
      <c r="N842">
        <v>24.6</v>
      </c>
      <c r="O842">
        <v>429300</v>
      </c>
    </row>
    <row r="843" spans="10:15">
      <c r="J843" s="36" t="s">
        <v>749</v>
      </c>
      <c r="K843">
        <v>24</v>
      </c>
      <c r="L843">
        <v>24.38</v>
      </c>
      <c r="M843">
        <v>24</v>
      </c>
      <c r="N843">
        <v>24.1</v>
      </c>
      <c r="O843">
        <v>99300</v>
      </c>
    </row>
    <row r="844" spans="10:15">
      <c r="J844" s="36" t="s">
        <v>750</v>
      </c>
      <c r="K844">
        <v>23.8</v>
      </c>
      <c r="L844">
        <v>24.66</v>
      </c>
      <c r="M844">
        <v>23.8</v>
      </c>
      <c r="N844">
        <v>24.22</v>
      </c>
      <c r="O844">
        <v>142000</v>
      </c>
    </row>
    <row r="845" spans="10:15">
      <c r="J845" s="36" t="s">
        <v>751</v>
      </c>
      <c r="K845">
        <v>24.2</v>
      </c>
      <c r="L845">
        <v>24.36</v>
      </c>
      <c r="M845">
        <v>23.88</v>
      </c>
      <c r="N845">
        <v>23.92</v>
      </c>
      <c r="O845">
        <v>205700</v>
      </c>
    </row>
    <row r="846" spans="10:15">
      <c r="J846" s="36" t="s">
        <v>752</v>
      </c>
      <c r="K846">
        <v>24.6</v>
      </c>
      <c r="L846">
        <v>25</v>
      </c>
      <c r="M846">
        <v>23.88</v>
      </c>
      <c r="N846">
        <v>24.2</v>
      </c>
      <c r="O846">
        <v>496500</v>
      </c>
    </row>
    <row r="847" spans="10:15">
      <c r="J847" s="36" t="s">
        <v>753</v>
      </c>
      <c r="K847">
        <v>24.98</v>
      </c>
      <c r="L847">
        <v>25</v>
      </c>
      <c r="M847">
        <v>24.58</v>
      </c>
      <c r="N847">
        <v>24.9</v>
      </c>
      <c r="O847">
        <v>734700</v>
      </c>
    </row>
    <row r="848" spans="10:15">
      <c r="J848" s="36" t="s">
        <v>754</v>
      </c>
      <c r="K848">
        <v>24.52</v>
      </c>
      <c r="L848">
        <v>25</v>
      </c>
      <c r="M848">
        <v>24.52</v>
      </c>
      <c r="N848">
        <v>24.6</v>
      </c>
      <c r="O848">
        <v>329200</v>
      </c>
    </row>
    <row r="849" spans="10:15">
      <c r="J849" s="36" t="s">
        <v>755</v>
      </c>
      <c r="K849">
        <v>24.88</v>
      </c>
      <c r="L849">
        <v>25</v>
      </c>
      <c r="M849">
        <v>24.46</v>
      </c>
      <c r="N849">
        <v>24.9</v>
      </c>
      <c r="O849">
        <v>554400</v>
      </c>
    </row>
    <row r="850" spans="10:15">
      <c r="J850" s="36" t="s">
        <v>756</v>
      </c>
      <c r="K850">
        <v>24.9</v>
      </c>
      <c r="L850">
        <v>25.1</v>
      </c>
      <c r="M850">
        <v>24.56</v>
      </c>
      <c r="N850">
        <v>24.86</v>
      </c>
      <c r="O850">
        <v>265500</v>
      </c>
    </row>
    <row r="851" spans="10:15">
      <c r="J851" s="36" t="s">
        <v>757</v>
      </c>
      <c r="K851">
        <v>24.8</v>
      </c>
      <c r="L851">
        <v>24.9</v>
      </c>
      <c r="M851">
        <v>24.28</v>
      </c>
      <c r="N851">
        <v>24.9</v>
      </c>
      <c r="O851">
        <v>443400</v>
      </c>
    </row>
    <row r="852" spans="10:15">
      <c r="J852" s="36">
        <v>41620</v>
      </c>
      <c r="K852">
        <v>24.28</v>
      </c>
      <c r="L852">
        <v>24.74</v>
      </c>
      <c r="M852">
        <v>24.28</v>
      </c>
      <c r="N852">
        <v>24.5</v>
      </c>
      <c r="O852">
        <v>385400</v>
      </c>
    </row>
    <row r="853" spans="10:15">
      <c r="J853" s="36">
        <v>41590</v>
      </c>
      <c r="K853">
        <v>24.34</v>
      </c>
      <c r="L853">
        <v>24.34</v>
      </c>
      <c r="M853">
        <v>24.24</v>
      </c>
      <c r="N853">
        <v>24.28</v>
      </c>
      <c r="O853">
        <v>721700</v>
      </c>
    </row>
    <row r="854" spans="10:15">
      <c r="J854" s="36">
        <v>41559</v>
      </c>
      <c r="K854">
        <v>24.26</v>
      </c>
      <c r="L854">
        <v>24.48</v>
      </c>
      <c r="M854">
        <v>24.1</v>
      </c>
      <c r="N854">
        <v>24.36</v>
      </c>
      <c r="O854">
        <v>954100</v>
      </c>
    </row>
    <row r="855" spans="10:15">
      <c r="J855" s="36">
        <v>41529</v>
      </c>
      <c r="K855">
        <v>24.5</v>
      </c>
      <c r="L855">
        <v>24.5</v>
      </c>
      <c r="M855">
        <v>23.92</v>
      </c>
      <c r="N855">
        <v>23.92</v>
      </c>
      <c r="O855">
        <v>529200</v>
      </c>
    </row>
    <row r="856" spans="10:15">
      <c r="J856" s="36">
        <v>41437</v>
      </c>
      <c r="K856">
        <v>24.5</v>
      </c>
      <c r="L856">
        <v>24.86</v>
      </c>
      <c r="M856">
        <v>24.4</v>
      </c>
      <c r="N856">
        <v>24.4</v>
      </c>
      <c r="O856">
        <v>626600</v>
      </c>
    </row>
    <row r="857" spans="10:15">
      <c r="J857" s="36">
        <v>41406</v>
      </c>
      <c r="K857">
        <v>24</v>
      </c>
      <c r="L857">
        <v>24.4</v>
      </c>
      <c r="M857">
        <v>24</v>
      </c>
      <c r="N857">
        <v>24.4</v>
      </c>
      <c r="O857">
        <v>522500</v>
      </c>
    </row>
    <row r="858" spans="10:15">
      <c r="J858" s="36">
        <v>41376</v>
      </c>
      <c r="K858">
        <v>24.2</v>
      </c>
      <c r="L858">
        <v>24.3</v>
      </c>
      <c r="M858">
        <v>24</v>
      </c>
      <c r="N858">
        <v>24</v>
      </c>
      <c r="O858">
        <v>280400</v>
      </c>
    </row>
    <row r="859" spans="10:15">
      <c r="J859" s="36">
        <v>41345</v>
      </c>
      <c r="K859">
        <v>24.74</v>
      </c>
      <c r="L859">
        <v>24.74</v>
      </c>
      <c r="M859">
        <v>24</v>
      </c>
      <c r="N859">
        <v>24.3</v>
      </c>
      <c r="O859">
        <v>331700</v>
      </c>
    </row>
    <row r="860" spans="10:15">
      <c r="J860" s="36">
        <v>41317</v>
      </c>
      <c r="K860">
        <v>24.7</v>
      </c>
      <c r="L860">
        <v>24.7</v>
      </c>
      <c r="M860">
        <v>24</v>
      </c>
      <c r="N860">
        <v>24.3</v>
      </c>
      <c r="O860">
        <v>351700</v>
      </c>
    </row>
    <row r="861" spans="10:15">
      <c r="J861" s="36" t="s">
        <v>758</v>
      </c>
      <c r="K861">
        <v>24.7</v>
      </c>
      <c r="L861">
        <v>24.7</v>
      </c>
      <c r="M861">
        <v>24.1</v>
      </c>
      <c r="N861">
        <v>24.6</v>
      </c>
      <c r="O861">
        <v>410200</v>
      </c>
    </row>
    <row r="862" spans="10:15">
      <c r="J862" s="36" t="s">
        <v>759</v>
      </c>
      <c r="K862">
        <v>24.08</v>
      </c>
      <c r="L862">
        <v>24.5</v>
      </c>
      <c r="M862">
        <v>23.94</v>
      </c>
      <c r="N862">
        <v>24.5</v>
      </c>
      <c r="O862">
        <v>188800</v>
      </c>
    </row>
    <row r="863" spans="10:15">
      <c r="J863" s="36" t="s">
        <v>760</v>
      </c>
      <c r="K863">
        <v>23.84</v>
      </c>
      <c r="L863">
        <v>23.96</v>
      </c>
      <c r="M863">
        <v>23.82</v>
      </c>
      <c r="N863">
        <v>23.94</v>
      </c>
      <c r="O863">
        <v>365200</v>
      </c>
    </row>
    <row r="864" spans="10:15">
      <c r="J864" s="36" t="s">
        <v>761</v>
      </c>
      <c r="K864">
        <v>23.7</v>
      </c>
      <c r="L864">
        <v>24.06</v>
      </c>
      <c r="M864">
        <v>23.7</v>
      </c>
      <c r="N864">
        <v>23.82</v>
      </c>
      <c r="O864">
        <v>1162400</v>
      </c>
    </row>
    <row r="865" spans="10:15">
      <c r="J865" s="36" t="s">
        <v>762</v>
      </c>
      <c r="K865">
        <v>23.5</v>
      </c>
      <c r="L865">
        <v>23.9</v>
      </c>
      <c r="M865">
        <v>23.5</v>
      </c>
      <c r="N865">
        <v>23.8</v>
      </c>
      <c r="O865">
        <v>477100</v>
      </c>
    </row>
    <row r="866" spans="10:15">
      <c r="J866" s="36" t="s">
        <v>763</v>
      </c>
      <c r="K866">
        <v>23.7</v>
      </c>
      <c r="L866">
        <v>23.92</v>
      </c>
      <c r="M866">
        <v>23.68</v>
      </c>
      <c r="N866">
        <v>23.68</v>
      </c>
      <c r="O866">
        <v>429600</v>
      </c>
    </row>
    <row r="867" spans="10:15">
      <c r="J867" s="36" t="s">
        <v>764</v>
      </c>
      <c r="K867">
        <v>23.72</v>
      </c>
      <c r="L867">
        <v>23.96</v>
      </c>
      <c r="M867">
        <v>23.66</v>
      </c>
      <c r="N867">
        <v>23.88</v>
      </c>
      <c r="O867">
        <v>400500</v>
      </c>
    </row>
    <row r="868" spans="10:15">
      <c r="J868" s="36" t="s">
        <v>765</v>
      </c>
      <c r="K868">
        <v>24.14</v>
      </c>
      <c r="L868">
        <v>25.1</v>
      </c>
      <c r="M868">
        <v>23.9</v>
      </c>
      <c r="N868">
        <v>24</v>
      </c>
      <c r="O868">
        <v>1010900</v>
      </c>
    </row>
    <row r="869" spans="10:15">
      <c r="J869" s="36" t="s">
        <v>766</v>
      </c>
      <c r="K869">
        <v>23.7</v>
      </c>
      <c r="L869">
        <v>24.96</v>
      </c>
      <c r="M869">
        <v>23.7</v>
      </c>
      <c r="N869">
        <v>24.74</v>
      </c>
      <c r="O869">
        <v>1880200</v>
      </c>
    </row>
    <row r="870" spans="10:15">
      <c r="J870" s="36" t="s">
        <v>767</v>
      </c>
      <c r="K870">
        <v>23.5</v>
      </c>
      <c r="L870">
        <v>23.74</v>
      </c>
      <c r="M870">
        <v>23.5</v>
      </c>
      <c r="N870">
        <v>23.7</v>
      </c>
      <c r="O870">
        <v>1125400</v>
      </c>
    </row>
    <row r="871" spans="10:15">
      <c r="J871" s="36" t="s">
        <v>768</v>
      </c>
      <c r="K871">
        <v>23.4</v>
      </c>
      <c r="L871">
        <v>23.4</v>
      </c>
      <c r="M871">
        <v>23.12</v>
      </c>
      <c r="N871">
        <v>23.3</v>
      </c>
      <c r="O871">
        <v>306100</v>
      </c>
    </row>
    <row r="872" spans="10:15">
      <c r="J872" s="36" t="s">
        <v>769</v>
      </c>
      <c r="K872">
        <v>22.9</v>
      </c>
      <c r="L872">
        <v>23.54</v>
      </c>
      <c r="M872">
        <v>22.9</v>
      </c>
      <c r="N872">
        <v>23.12</v>
      </c>
      <c r="O872">
        <v>960800</v>
      </c>
    </row>
    <row r="873" spans="10:15">
      <c r="J873" s="36" t="s">
        <v>770</v>
      </c>
      <c r="K873">
        <v>23.44</v>
      </c>
      <c r="L873">
        <v>23.44</v>
      </c>
      <c r="M873">
        <v>22.96</v>
      </c>
      <c r="N873">
        <v>23.1</v>
      </c>
      <c r="O873">
        <v>355700</v>
      </c>
    </row>
    <row r="874" spans="10:15">
      <c r="J874" s="36">
        <v>41619</v>
      </c>
      <c r="K874">
        <v>23</v>
      </c>
      <c r="L874">
        <v>23.48</v>
      </c>
      <c r="M874">
        <v>22.84</v>
      </c>
      <c r="N874">
        <v>23.22</v>
      </c>
      <c r="O874">
        <v>533600</v>
      </c>
    </row>
    <row r="875" spans="10:15">
      <c r="J875" s="36">
        <v>41589</v>
      </c>
      <c r="K875">
        <v>23.4</v>
      </c>
      <c r="L875">
        <v>23.5</v>
      </c>
      <c r="M875">
        <v>23.2</v>
      </c>
      <c r="N875">
        <v>23.38</v>
      </c>
      <c r="O875">
        <v>127300</v>
      </c>
    </row>
    <row r="876" spans="10:15">
      <c r="J876" s="36">
        <v>41497</v>
      </c>
      <c r="K876">
        <v>23.2</v>
      </c>
      <c r="L876">
        <v>23.48</v>
      </c>
      <c r="M876">
        <v>23.04</v>
      </c>
      <c r="N876">
        <v>23.38</v>
      </c>
      <c r="O876">
        <v>252500</v>
      </c>
    </row>
    <row r="877" spans="10:15">
      <c r="J877" s="36">
        <v>41466</v>
      </c>
      <c r="K877">
        <v>23.16</v>
      </c>
      <c r="L877">
        <v>23.5</v>
      </c>
      <c r="M877">
        <v>23.1</v>
      </c>
      <c r="N877">
        <v>23.4</v>
      </c>
      <c r="O877">
        <v>288200</v>
      </c>
    </row>
    <row r="878" spans="10:15">
      <c r="J878" s="36">
        <v>41436</v>
      </c>
      <c r="K878">
        <v>23.3</v>
      </c>
      <c r="L878">
        <v>23.3</v>
      </c>
      <c r="M878">
        <v>22.78</v>
      </c>
      <c r="N878">
        <v>23.24</v>
      </c>
      <c r="O878">
        <v>1449100</v>
      </c>
    </row>
    <row r="879" spans="10:15">
      <c r="J879" s="36">
        <v>41375</v>
      </c>
      <c r="K879">
        <v>23.26</v>
      </c>
      <c r="L879">
        <v>23.26</v>
      </c>
      <c r="M879">
        <v>23.18</v>
      </c>
      <c r="N879">
        <v>23.2</v>
      </c>
      <c r="O879">
        <v>703600</v>
      </c>
    </row>
    <row r="880" spans="10:15">
      <c r="J880" s="36">
        <v>41285</v>
      </c>
      <c r="K880">
        <v>23.38</v>
      </c>
      <c r="L880">
        <v>23.38</v>
      </c>
      <c r="M880">
        <v>23.16</v>
      </c>
      <c r="N880">
        <v>23.2</v>
      </c>
      <c r="O880">
        <v>495600</v>
      </c>
    </row>
    <row r="881" spans="10:15">
      <c r="J881" s="36" t="s">
        <v>771</v>
      </c>
      <c r="K881">
        <v>23.18</v>
      </c>
      <c r="L881">
        <v>23.18</v>
      </c>
      <c r="M881">
        <v>23.04</v>
      </c>
      <c r="N881">
        <v>23.1</v>
      </c>
      <c r="O881">
        <v>736200</v>
      </c>
    </row>
    <row r="882" spans="10:15">
      <c r="J882" s="36" t="s">
        <v>772</v>
      </c>
      <c r="K882">
        <v>23.2</v>
      </c>
      <c r="L882">
        <v>23.2</v>
      </c>
      <c r="M882">
        <v>23.14</v>
      </c>
      <c r="N882">
        <v>23.2</v>
      </c>
      <c r="O882">
        <v>438000</v>
      </c>
    </row>
    <row r="883" spans="10:15">
      <c r="J883" s="36" t="s">
        <v>773</v>
      </c>
      <c r="K883">
        <v>23.14</v>
      </c>
      <c r="L883">
        <v>23.2</v>
      </c>
      <c r="M883">
        <v>23.1</v>
      </c>
      <c r="N883">
        <v>23.2</v>
      </c>
      <c r="O883">
        <v>423600</v>
      </c>
    </row>
    <row r="884" spans="10:15">
      <c r="J884" s="36" t="s">
        <v>774</v>
      </c>
      <c r="K884">
        <v>23.26</v>
      </c>
      <c r="L884">
        <v>23.26</v>
      </c>
      <c r="M884">
        <v>22.68</v>
      </c>
      <c r="N884">
        <v>23.12</v>
      </c>
      <c r="O884">
        <v>151300</v>
      </c>
    </row>
    <row r="885" spans="10:15">
      <c r="J885" s="36" t="s">
        <v>775</v>
      </c>
      <c r="K885">
        <v>23.2</v>
      </c>
      <c r="L885">
        <v>23.24</v>
      </c>
      <c r="M885">
        <v>22.96</v>
      </c>
      <c r="N885">
        <v>23.12</v>
      </c>
      <c r="O885">
        <v>1016500</v>
      </c>
    </row>
    <row r="886" spans="10:15">
      <c r="J886" s="36" t="s">
        <v>776</v>
      </c>
      <c r="K886">
        <v>23.24</v>
      </c>
      <c r="L886">
        <v>23.24</v>
      </c>
      <c r="M886">
        <v>23.08</v>
      </c>
      <c r="N886">
        <v>23.14</v>
      </c>
      <c r="O886">
        <v>341300</v>
      </c>
    </row>
    <row r="887" spans="10:15">
      <c r="J887" s="36" t="s">
        <v>777</v>
      </c>
      <c r="K887">
        <v>23</v>
      </c>
      <c r="L887">
        <v>23.38</v>
      </c>
      <c r="M887">
        <v>22.96</v>
      </c>
      <c r="N887">
        <v>23.08</v>
      </c>
      <c r="O887">
        <v>1159600</v>
      </c>
    </row>
    <row r="888" spans="10:15">
      <c r="J888" s="36" t="s">
        <v>778</v>
      </c>
      <c r="K888">
        <v>22.7</v>
      </c>
      <c r="L888">
        <v>23</v>
      </c>
      <c r="M888">
        <v>22.7</v>
      </c>
      <c r="N888">
        <v>23</v>
      </c>
      <c r="O888">
        <v>266800</v>
      </c>
    </row>
    <row r="889" spans="10:15">
      <c r="J889" s="36" t="s">
        <v>779</v>
      </c>
      <c r="K889">
        <v>22.9</v>
      </c>
      <c r="L889">
        <v>22.98</v>
      </c>
      <c r="M889">
        <v>22.62</v>
      </c>
      <c r="N889">
        <v>22.92</v>
      </c>
      <c r="O889">
        <v>340700</v>
      </c>
    </row>
    <row r="890" spans="10:15">
      <c r="J890" s="36" t="s">
        <v>780</v>
      </c>
      <c r="K890">
        <v>23</v>
      </c>
      <c r="L890">
        <v>23</v>
      </c>
      <c r="M890">
        <v>22.88</v>
      </c>
      <c r="N890">
        <v>22.9</v>
      </c>
      <c r="O890">
        <v>596900</v>
      </c>
    </row>
    <row r="891" spans="10:15">
      <c r="J891" s="36" t="s">
        <v>781</v>
      </c>
      <c r="K891">
        <v>22.96</v>
      </c>
      <c r="L891">
        <v>22.96</v>
      </c>
      <c r="M891">
        <v>22.88</v>
      </c>
      <c r="N891">
        <v>22.9</v>
      </c>
      <c r="O891">
        <v>590000</v>
      </c>
    </row>
    <row r="892" spans="10:15">
      <c r="J892" s="36" t="s">
        <v>782</v>
      </c>
      <c r="K892">
        <v>22.9</v>
      </c>
      <c r="L892">
        <v>22.9</v>
      </c>
      <c r="M892">
        <v>22.8</v>
      </c>
      <c r="N892">
        <v>22.9</v>
      </c>
      <c r="O892">
        <v>745600</v>
      </c>
    </row>
    <row r="893" spans="10:15">
      <c r="J893" s="36" t="s">
        <v>783</v>
      </c>
      <c r="K893">
        <v>22.4</v>
      </c>
      <c r="L893">
        <v>22.96</v>
      </c>
      <c r="M893">
        <v>22.4</v>
      </c>
      <c r="N893">
        <v>22.8</v>
      </c>
      <c r="O893">
        <v>107400</v>
      </c>
    </row>
    <row r="894" spans="10:15">
      <c r="J894" s="36">
        <v>41588</v>
      </c>
      <c r="K894">
        <v>22.88</v>
      </c>
      <c r="L894">
        <v>22.9</v>
      </c>
      <c r="M894">
        <v>22.84</v>
      </c>
      <c r="N894">
        <v>22.88</v>
      </c>
      <c r="O894">
        <v>973900</v>
      </c>
    </row>
    <row r="895" spans="10:15">
      <c r="J895" s="36">
        <v>41557</v>
      </c>
      <c r="K895">
        <v>22.64</v>
      </c>
      <c r="L895">
        <v>22.7</v>
      </c>
      <c r="M895">
        <v>22.64</v>
      </c>
      <c r="N895">
        <v>22.7</v>
      </c>
      <c r="O895">
        <v>792600</v>
      </c>
    </row>
    <row r="896" spans="10:15">
      <c r="J896" s="36">
        <v>41527</v>
      </c>
      <c r="K896">
        <v>22.34</v>
      </c>
      <c r="L896">
        <v>22.68</v>
      </c>
      <c r="M896">
        <v>22.34</v>
      </c>
      <c r="N896">
        <v>22.64</v>
      </c>
      <c r="O896">
        <v>269900</v>
      </c>
    </row>
    <row r="897" spans="10:15">
      <c r="J897" s="36">
        <v>41496</v>
      </c>
      <c r="K897">
        <v>22.5</v>
      </c>
      <c r="L897">
        <v>22.88</v>
      </c>
      <c r="M897">
        <v>22.5</v>
      </c>
      <c r="N897">
        <v>22.66</v>
      </c>
      <c r="O897">
        <v>1751700</v>
      </c>
    </row>
    <row r="898" spans="10:15">
      <c r="J898" s="36">
        <v>41465</v>
      </c>
      <c r="K898">
        <v>22.6</v>
      </c>
      <c r="L898">
        <v>22.9</v>
      </c>
      <c r="M898">
        <v>22.3</v>
      </c>
      <c r="N898">
        <v>22.9</v>
      </c>
      <c r="O898">
        <v>32100</v>
      </c>
    </row>
    <row r="899" spans="10:15">
      <c r="J899" s="36">
        <v>41374</v>
      </c>
      <c r="K899">
        <v>22.7</v>
      </c>
      <c r="L899">
        <v>22.82</v>
      </c>
      <c r="M899">
        <v>22.68</v>
      </c>
      <c r="N899">
        <v>22.7</v>
      </c>
      <c r="O899">
        <v>363100</v>
      </c>
    </row>
    <row r="900" spans="10:15">
      <c r="J900" s="36">
        <v>41343</v>
      </c>
      <c r="K900">
        <v>22.7</v>
      </c>
      <c r="L900">
        <v>22.86</v>
      </c>
      <c r="M900">
        <v>22.52</v>
      </c>
      <c r="N900">
        <v>22.7</v>
      </c>
      <c r="O900">
        <v>111800</v>
      </c>
    </row>
    <row r="901" spans="10:15">
      <c r="J901" s="36">
        <v>41315</v>
      </c>
      <c r="K901">
        <v>22.98</v>
      </c>
      <c r="L901">
        <v>22.98</v>
      </c>
      <c r="M901">
        <v>22.42</v>
      </c>
      <c r="N901">
        <v>22.9</v>
      </c>
      <c r="O901">
        <v>880800</v>
      </c>
    </row>
    <row r="902" spans="10:15">
      <c r="J902" s="36">
        <v>41284</v>
      </c>
      <c r="K902">
        <v>22.6</v>
      </c>
      <c r="L902">
        <v>22.66</v>
      </c>
      <c r="M902">
        <v>22.5</v>
      </c>
      <c r="N902">
        <v>22.6</v>
      </c>
      <c r="O902">
        <v>431700</v>
      </c>
    </row>
    <row r="903" spans="10:15">
      <c r="J903" s="36" t="s">
        <v>784</v>
      </c>
      <c r="K903">
        <v>22.5</v>
      </c>
      <c r="L903">
        <v>22.98</v>
      </c>
      <c r="M903">
        <v>21.92</v>
      </c>
      <c r="N903">
        <v>22.6</v>
      </c>
      <c r="O903">
        <v>771100</v>
      </c>
    </row>
    <row r="904" spans="10:15">
      <c r="J904" s="36" t="s">
        <v>785</v>
      </c>
      <c r="K904">
        <v>22.8</v>
      </c>
      <c r="L904">
        <v>22.9</v>
      </c>
      <c r="M904">
        <v>22.66</v>
      </c>
      <c r="N904">
        <v>22.66</v>
      </c>
      <c r="O904">
        <v>1153900</v>
      </c>
    </row>
    <row r="905" spans="10:15">
      <c r="J905" s="36" t="s">
        <v>786</v>
      </c>
      <c r="K905">
        <v>22.98</v>
      </c>
      <c r="L905">
        <v>22.98</v>
      </c>
      <c r="M905">
        <v>22.58</v>
      </c>
      <c r="N905">
        <v>22.8</v>
      </c>
      <c r="O905">
        <v>791300</v>
      </c>
    </row>
    <row r="906" spans="10:15">
      <c r="J906" s="36" t="s">
        <v>787</v>
      </c>
      <c r="K906">
        <v>22.78</v>
      </c>
      <c r="L906">
        <v>22.98</v>
      </c>
      <c r="M906">
        <v>22.66</v>
      </c>
      <c r="N906">
        <v>22.68</v>
      </c>
      <c r="O906">
        <v>1078300</v>
      </c>
    </row>
    <row r="907" spans="10:15">
      <c r="J907" s="36" t="s">
        <v>788</v>
      </c>
      <c r="K907">
        <v>22.3</v>
      </c>
      <c r="L907">
        <v>22.78</v>
      </c>
      <c r="M907">
        <v>22.3</v>
      </c>
      <c r="N907">
        <v>22.78</v>
      </c>
      <c r="O907">
        <v>694000</v>
      </c>
    </row>
    <row r="908" spans="10:15">
      <c r="J908" s="36" t="s">
        <v>789</v>
      </c>
      <c r="K908">
        <v>22.2</v>
      </c>
      <c r="L908">
        <v>22.6</v>
      </c>
      <c r="M908">
        <v>22.2</v>
      </c>
      <c r="N908">
        <v>22.44</v>
      </c>
      <c r="O908">
        <v>347300</v>
      </c>
    </row>
    <row r="909" spans="10:15">
      <c r="J909" s="36" t="s">
        <v>790</v>
      </c>
      <c r="K909">
        <v>22.54</v>
      </c>
      <c r="L909">
        <v>22.78</v>
      </c>
      <c r="M909">
        <v>22.12</v>
      </c>
      <c r="N909">
        <v>22.32</v>
      </c>
      <c r="O909">
        <v>1274000</v>
      </c>
    </row>
    <row r="910" spans="10:15">
      <c r="J910" s="36" t="s">
        <v>791</v>
      </c>
      <c r="K910">
        <v>22.36</v>
      </c>
      <c r="L910">
        <v>22.58</v>
      </c>
      <c r="M910">
        <v>22.34</v>
      </c>
      <c r="N910">
        <v>22.52</v>
      </c>
      <c r="O910">
        <v>1246000</v>
      </c>
    </row>
    <row r="911" spans="10:15">
      <c r="J911" s="36" t="s">
        <v>792</v>
      </c>
      <c r="K911">
        <v>22.36</v>
      </c>
      <c r="L911">
        <v>22.38</v>
      </c>
      <c r="M911">
        <v>22</v>
      </c>
      <c r="N911">
        <v>22.2</v>
      </c>
      <c r="O911">
        <v>275600</v>
      </c>
    </row>
    <row r="912" spans="10:15">
      <c r="J912" s="36" t="s">
        <v>793</v>
      </c>
      <c r="K912">
        <v>21.92</v>
      </c>
      <c r="L912">
        <v>22.46</v>
      </c>
      <c r="M912">
        <v>21.92</v>
      </c>
      <c r="N912">
        <v>22.38</v>
      </c>
      <c r="O912">
        <v>816900</v>
      </c>
    </row>
    <row r="913" spans="10:15">
      <c r="J913" s="36" t="s">
        <v>794</v>
      </c>
      <c r="K913">
        <v>22</v>
      </c>
      <c r="L913">
        <v>22.08</v>
      </c>
      <c r="M913">
        <v>21.92</v>
      </c>
      <c r="N913">
        <v>22.02</v>
      </c>
      <c r="O913">
        <v>890800</v>
      </c>
    </row>
    <row r="914" spans="10:15">
      <c r="J914" s="36">
        <v>41617</v>
      </c>
      <c r="K914">
        <v>22.04</v>
      </c>
      <c r="L914">
        <v>22.1</v>
      </c>
      <c r="M914">
        <v>21.88</v>
      </c>
      <c r="N914">
        <v>22.1</v>
      </c>
      <c r="O914">
        <v>805600</v>
      </c>
    </row>
    <row r="915" spans="10:15">
      <c r="J915" s="36">
        <v>41587</v>
      </c>
      <c r="K915">
        <v>22.38</v>
      </c>
      <c r="L915">
        <v>22.56</v>
      </c>
      <c r="M915">
        <v>21.98</v>
      </c>
      <c r="N915">
        <v>22</v>
      </c>
      <c r="O915">
        <v>836200</v>
      </c>
    </row>
    <row r="916" spans="10:15">
      <c r="J916" s="36">
        <v>41556</v>
      </c>
      <c r="K916">
        <v>21.96</v>
      </c>
      <c r="L916">
        <v>22.6</v>
      </c>
      <c r="M916">
        <v>21.46</v>
      </c>
      <c r="N916">
        <v>22.3</v>
      </c>
      <c r="O916">
        <v>1304400</v>
      </c>
    </row>
    <row r="917" spans="10:15">
      <c r="J917" s="36">
        <v>41526</v>
      </c>
      <c r="K917">
        <v>21.52</v>
      </c>
      <c r="L917">
        <v>21.9</v>
      </c>
      <c r="M917">
        <v>21.36</v>
      </c>
      <c r="N917">
        <v>21.9</v>
      </c>
      <c r="O917">
        <v>469700</v>
      </c>
    </row>
    <row r="918" spans="10:15">
      <c r="J918" s="36">
        <v>41434</v>
      </c>
      <c r="K918">
        <v>21.3</v>
      </c>
      <c r="L918">
        <v>21.72</v>
      </c>
      <c r="M918">
        <v>21.2</v>
      </c>
      <c r="N918">
        <v>21.5</v>
      </c>
      <c r="O918">
        <v>648500</v>
      </c>
    </row>
    <row r="919" spans="10:15">
      <c r="J919" s="36">
        <v>41403</v>
      </c>
      <c r="K919">
        <v>21.36</v>
      </c>
      <c r="L919">
        <v>21.52</v>
      </c>
      <c r="M919">
        <v>21.36</v>
      </c>
      <c r="N919">
        <v>21.44</v>
      </c>
      <c r="O919">
        <v>347900</v>
      </c>
    </row>
    <row r="920" spans="10:15">
      <c r="J920" s="36">
        <v>41373</v>
      </c>
      <c r="K920">
        <v>21.1</v>
      </c>
      <c r="L920">
        <v>21.5</v>
      </c>
      <c r="M920">
        <v>21.08</v>
      </c>
      <c r="N920">
        <v>21.4</v>
      </c>
      <c r="O920">
        <v>977000</v>
      </c>
    </row>
    <row r="921" spans="10:15">
      <c r="J921" s="36">
        <v>41342</v>
      </c>
      <c r="K921">
        <v>21.2</v>
      </c>
      <c r="L921">
        <v>21.54</v>
      </c>
      <c r="M921">
        <v>21.2</v>
      </c>
      <c r="N921">
        <v>21.4</v>
      </c>
      <c r="O921">
        <v>927400</v>
      </c>
    </row>
    <row r="922" spans="10:15">
      <c r="J922" s="36">
        <v>41314</v>
      </c>
      <c r="K922">
        <v>21.12</v>
      </c>
      <c r="L922">
        <v>21.52</v>
      </c>
      <c r="M922">
        <v>21.1</v>
      </c>
      <c r="N922">
        <v>21.5</v>
      </c>
      <c r="O922">
        <v>242000</v>
      </c>
    </row>
    <row r="923" spans="10:15">
      <c r="J923" s="36" t="s">
        <v>795</v>
      </c>
      <c r="K923">
        <v>21.28</v>
      </c>
      <c r="L923">
        <v>21.52</v>
      </c>
      <c r="M923">
        <v>21.28</v>
      </c>
      <c r="N923">
        <v>21.52</v>
      </c>
      <c r="O923">
        <v>741100</v>
      </c>
    </row>
    <row r="924" spans="10:15">
      <c r="J924" s="36" t="s">
        <v>796</v>
      </c>
      <c r="K924">
        <v>21.36</v>
      </c>
      <c r="L924">
        <v>21.5</v>
      </c>
      <c r="M924">
        <v>21.2</v>
      </c>
      <c r="N924">
        <v>21.38</v>
      </c>
      <c r="O924">
        <v>1003800</v>
      </c>
    </row>
    <row r="925" spans="10:15">
      <c r="J925" s="36" t="s">
        <v>797</v>
      </c>
      <c r="K925">
        <v>21.2</v>
      </c>
      <c r="L925">
        <v>21.38</v>
      </c>
      <c r="M925">
        <v>20.6</v>
      </c>
      <c r="N925">
        <v>21.2</v>
      </c>
      <c r="O925">
        <v>436500</v>
      </c>
    </row>
    <row r="926" spans="10:15">
      <c r="J926" s="36" t="s">
        <v>798</v>
      </c>
      <c r="K926">
        <v>21.02</v>
      </c>
      <c r="L926">
        <v>21.28</v>
      </c>
      <c r="M926">
        <v>21</v>
      </c>
      <c r="N926">
        <v>21.2</v>
      </c>
      <c r="O926">
        <v>425100</v>
      </c>
    </row>
    <row r="927" spans="10:15">
      <c r="J927" s="36" t="s">
        <v>799</v>
      </c>
      <c r="K927">
        <v>21.2</v>
      </c>
      <c r="L927">
        <v>21.5</v>
      </c>
      <c r="M927">
        <v>21.02</v>
      </c>
      <c r="N927">
        <v>21.28</v>
      </c>
      <c r="O927">
        <v>786100</v>
      </c>
    </row>
    <row r="928" spans="10:15">
      <c r="J928" s="36" t="s">
        <v>800</v>
      </c>
      <c r="K928">
        <v>21.2</v>
      </c>
      <c r="L928">
        <v>21.36</v>
      </c>
      <c r="M928">
        <v>20.9</v>
      </c>
      <c r="N928">
        <v>21.2</v>
      </c>
      <c r="O928">
        <v>783200</v>
      </c>
    </row>
    <row r="929" spans="10:15">
      <c r="J929" s="36" t="s">
        <v>801</v>
      </c>
      <c r="K929">
        <v>21.04</v>
      </c>
      <c r="L929">
        <v>21.22</v>
      </c>
      <c r="M929">
        <v>20.7</v>
      </c>
      <c r="N929">
        <v>21.2</v>
      </c>
      <c r="O929">
        <v>735000</v>
      </c>
    </row>
    <row r="930" spans="10:15">
      <c r="J930" s="36" t="s">
        <v>802</v>
      </c>
      <c r="K930">
        <v>21.2</v>
      </c>
      <c r="L930">
        <v>21.32</v>
      </c>
      <c r="M930">
        <v>21</v>
      </c>
      <c r="N930">
        <v>21.24</v>
      </c>
      <c r="O930">
        <v>526400</v>
      </c>
    </row>
    <row r="931" spans="10:15">
      <c r="J931" s="36" t="s">
        <v>803</v>
      </c>
      <c r="K931">
        <v>21.32</v>
      </c>
      <c r="L931">
        <v>21.32</v>
      </c>
      <c r="M931">
        <v>20.78</v>
      </c>
      <c r="N931">
        <v>21.24</v>
      </c>
      <c r="O931">
        <v>1057600</v>
      </c>
    </row>
    <row r="932" spans="10:15">
      <c r="J932" s="36" t="s">
        <v>804</v>
      </c>
      <c r="K932">
        <v>20.8</v>
      </c>
      <c r="L932">
        <v>21.36</v>
      </c>
      <c r="M932">
        <v>20.78</v>
      </c>
      <c r="N932">
        <v>21.34</v>
      </c>
      <c r="O932">
        <v>471200</v>
      </c>
    </row>
    <row r="933" spans="10:15">
      <c r="J933" s="36" t="s">
        <v>805</v>
      </c>
      <c r="K933">
        <v>21.28</v>
      </c>
      <c r="L933">
        <v>21.28</v>
      </c>
      <c r="M933">
        <v>21.18</v>
      </c>
      <c r="N933">
        <v>21.2</v>
      </c>
      <c r="O933">
        <v>214200</v>
      </c>
    </row>
    <row r="934" spans="10:15">
      <c r="J934" s="36" t="s">
        <v>806</v>
      </c>
      <c r="K934">
        <v>21.1</v>
      </c>
      <c r="L934">
        <v>21.24</v>
      </c>
      <c r="M934">
        <v>21.1</v>
      </c>
      <c r="N934">
        <v>21.18</v>
      </c>
      <c r="O934">
        <v>260500</v>
      </c>
    </row>
    <row r="935" spans="10:15">
      <c r="J935" s="36" t="s">
        <v>807</v>
      </c>
      <c r="K935">
        <v>21.2</v>
      </c>
      <c r="L935">
        <v>21.3</v>
      </c>
      <c r="M935">
        <v>21.14</v>
      </c>
      <c r="N935">
        <v>21.22</v>
      </c>
      <c r="O935">
        <v>158600</v>
      </c>
    </row>
    <row r="936" spans="10:15">
      <c r="J936" s="36" t="s">
        <v>808</v>
      </c>
      <c r="K936">
        <v>21.02</v>
      </c>
      <c r="L936">
        <v>21.34</v>
      </c>
      <c r="M936">
        <v>21.02</v>
      </c>
      <c r="N936">
        <v>21.14</v>
      </c>
      <c r="O936">
        <v>443400</v>
      </c>
    </row>
    <row r="937" spans="10:15">
      <c r="J937" s="36">
        <v>41616</v>
      </c>
      <c r="K937">
        <v>21.5</v>
      </c>
      <c r="L937">
        <v>21.5</v>
      </c>
      <c r="M937">
        <v>21</v>
      </c>
      <c r="N937">
        <v>21.08</v>
      </c>
      <c r="O937">
        <v>323400</v>
      </c>
    </row>
    <row r="938" spans="10:15">
      <c r="J938" s="36">
        <v>41463</v>
      </c>
      <c r="K938">
        <v>21.34</v>
      </c>
      <c r="L938">
        <v>21.42</v>
      </c>
      <c r="M938">
        <v>21.28</v>
      </c>
      <c r="N938">
        <v>21.32</v>
      </c>
      <c r="O938">
        <v>318000</v>
      </c>
    </row>
    <row r="939" spans="10:15">
      <c r="J939" s="36">
        <v>41433</v>
      </c>
      <c r="K939">
        <v>21.48</v>
      </c>
      <c r="L939">
        <v>21.48</v>
      </c>
      <c r="M939">
        <v>21.22</v>
      </c>
      <c r="N939">
        <v>21.34</v>
      </c>
      <c r="O939">
        <v>86300</v>
      </c>
    </row>
    <row r="940" spans="10:15">
      <c r="J940" s="36">
        <v>41402</v>
      </c>
      <c r="K940">
        <v>21.44</v>
      </c>
      <c r="L940">
        <v>21.5</v>
      </c>
      <c r="M940">
        <v>21.26</v>
      </c>
      <c r="N940">
        <v>21.26</v>
      </c>
      <c r="O940">
        <v>184700</v>
      </c>
    </row>
    <row r="941" spans="10:15">
      <c r="J941" s="36">
        <v>41313</v>
      </c>
      <c r="K941">
        <v>21.2</v>
      </c>
      <c r="L941">
        <v>21.38</v>
      </c>
      <c r="M941">
        <v>21.14</v>
      </c>
      <c r="N941">
        <v>21.38</v>
      </c>
      <c r="O941">
        <v>274300</v>
      </c>
    </row>
    <row r="942" spans="10:15">
      <c r="J942" s="36">
        <v>41282</v>
      </c>
      <c r="K942">
        <v>21.24</v>
      </c>
      <c r="L942">
        <v>21.24</v>
      </c>
      <c r="M942">
        <v>20.84</v>
      </c>
      <c r="N942">
        <v>21.2</v>
      </c>
      <c r="O942">
        <v>382500</v>
      </c>
    </row>
    <row r="943" spans="10:15">
      <c r="J943" s="36" t="s">
        <v>809</v>
      </c>
      <c r="K943">
        <v>21.1</v>
      </c>
      <c r="L943">
        <v>21.24</v>
      </c>
      <c r="M943">
        <v>20.86</v>
      </c>
      <c r="N943">
        <v>21.2</v>
      </c>
      <c r="O943">
        <v>1078900</v>
      </c>
    </row>
    <row r="944" spans="10:15">
      <c r="J944" s="36" t="s">
        <v>810</v>
      </c>
      <c r="K944">
        <v>21.26</v>
      </c>
      <c r="L944">
        <v>21.26</v>
      </c>
      <c r="M944">
        <v>21.16</v>
      </c>
      <c r="N944">
        <v>21.2</v>
      </c>
      <c r="O944">
        <v>364900</v>
      </c>
    </row>
    <row r="945" spans="10:15">
      <c r="J945" s="36" t="s">
        <v>811</v>
      </c>
      <c r="K945">
        <v>21.4</v>
      </c>
      <c r="L945">
        <v>21.4</v>
      </c>
      <c r="M945">
        <v>21.2</v>
      </c>
      <c r="N945">
        <v>21.2</v>
      </c>
      <c r="O945">
        <v>71100</v>
      </c>
    </row>
    <row r="946" spans="10:15">
      <c r="J946" s="36" t="s">
        <v>812</v>
      </c>
      <c r="K946">
        <v>21.42</v>
      </c>
      <c r="L946">
        <v>21.52</v>
      </c>
      <c r="M946">
        <v>21.32</v>
      </c>
      <c r="N946">
        <v>21.38</v>
      </c>
      <c r="O946">
        <v>311300</v>
      </c>
    </row>
    <row r="947" spans="10:15">
      <c r="J947" s="36" t="s">
        <v>813</v>
      </c>
      <c r="K947">
        <v>21.6</v>
      </c>
      <c r="L947">
        <v>21.6</v>
      </c>
      <c r="M947">
        <v>21.42</v>
      </c>
      <c r="N947">
        <v>21.42</v>
      </c>
      <c r="O947">
        <v>44600</v>
      </c>
    </row>
    <row r="948" spans="10:15">
      <c r="J948" s="36" t="s">
        <v>814</v>
      </c>
      <c r="K948">
        <v>21.6</v>
      </c>
      <c r="L948">
        <v>21.6</v>
      </c>
      <c r="M948">
        <v>21.34</v>
      </c>
      <c r="N948">
        <v>21.5</v>
      </c>
      <c r="O948">
        <v>468500</v>
      </c>
    </row>
    <row r="949" spans="10:15">
      <c r="J949" s="36" t="s">
        <v>815</v>
      </c>
      <c r="K949">
        <v>21.5</v>
      </c>
      <c r="L949">
        <v>21.5</v>
      </c>
      <c r="M949">
        <v>21.3</v>
      </c>
      <c r="N949">
        <v>21.5</v>
      </c>
      <c r="O949">
        <v>194000</v>
      </c>
    </row>
    <row r="950" spans="10:15">
      <c r="J950" s="36" t="s">
        <v>816</v>
      </c>
      <c r="K950">
        <v>21.42</v>
      </c>
      <c r="L950">
        <v>21.5</v>
      </c>
      <c r="M950">
        <v>21.28</v>
      </c>
      <c r="N950">
        <v>21.28</v>
      </c>
      <c r="O950">
        <v>185400</v>
      </c>
    </row>
    <row r="951" spans="10:15">
      <c r="J951" s="36" t="s">
        <v>817</v>
      </c>
      <c r="K951">
        <v>21.2</v>
      </c>
      <c r="L951">
        <v>21.4</v>
      </c>
      <c r="M951">
        <v>21.12</v>
      </c>
      <c r="N951">
        <v>21.4</v>
      </c>
      <c r="O951">
        <v>839200</v>
      </c>
    </row>
    <row r="952" spans="10:15">
      <c r="J952" s="36" t="s">
        <v>818</v>
      </c>
      <c r="K952">
        <v>21.24</v>
      </c>
      <c r="L952">
        <v>21.36</v>
      </c>
      <c r="M952">
        <v>21.24</v>
      </c>
      <c r="N952">
        <v>21.28</v>
      </c>
      <c r="O952">
        <v>1479200</v>
      </c>
    </row>
    <row r="953" spans="10:15">
      <c r="J953" s="36" t="s">
        <v>819</v>
      </c>
      <c r="K953">
        <v>21.5</v>
      </c>
      <c r="L953">
        <v>21.58</v>
      </c>
      <c r="M953">
        <v>21.1</v>
      </c>
      <c r="N953">
        <v>21.4</v>
      </c>
      <c r="O953">
        <v>740600</v>
      </c>
    </row>
    <row r="954" spans="10:15">
      <c r="J954" s="36" t="s">
        <v>820</v>
      </c>
      <c r="K954">
        <v>21.6</v>
      </c>
      <c r="L954">
        <v>21.7</v>
      </c>
      <c r="M954">
        <v>21.46</v>
      </c>
      <c r="N954">
        <v>21.5</v>
      </c>
      <c r="O954">
        <v>89800</v>
      </c>
    </row>
    <row r="955" spans="10:15">
      <c r="J955" s="36" t="s">
        <v>821</v>
      </c>
      <c r="K955">
        <v>21.7</v>
      </c>
      <c r="L955">
        <v>21.74</v>
      </c>
      <c r="M955">
        <v>21.64</v>
      </c>
      <c r="N955">
        <v>21.7</v>
      </c>
      <c r="O955">
        <v>368000</v>
      </c>
    </row>
    <row r="956" spans="10:15">
      <c r="J956" s="36">
        <v>41615</v>
      </c>
      <c r="K956">
        <v>21.7</v>
      </c>
      <c r="L956">
        <v>21.86</v>
      </c>
      <c r="M956">
        <v>21.46</v>
      </c>
      <c r="N956">
        <v>21.86</v>
      </c>
      <c r="O956">
        <v>287700</v>
      </c>
    </row>
    <row r="957" spans="10:15">
      <c r="J957" s="36">
        <v>41585</v>
      </c>
      <c r="K957">
        <v>21.76</v>
      </c>
      <c r="L957">
        <v>21.96</v>
      </c>
      <c r="M957">
        <v>21.62</v>
      </c>
      <c r="N957">
        <v>21.7</v>
      </c>
      <c r="O957">
        <v>598400</v>
      </c>
    </row>
    <row r="958" spans="10:15">
      <c r="J958" s="36">
        <v>41554</v>
      </c>
      <c r="K958">
        <v>21.5</v>
      </c>
      <c r="L958">
        <v>21.6</v>
      </c>
      <c r="M958">
        <v>21.46</v>
      </c>
      <c r="N958">
        <v>21.5</v>
      </c>
      <c r="O958">
        <v>102100</v>
      </c>
    </row>
    <row r="959" spans="10:15">
      <c r="J959" s="36">
        <v>41524</v>
      </c>
      <c r="K959">
        <v>21.5</v>
      </c>
      <c r="L959">
        <v>21.64</v>
      </c>
      <c r="M959">
        <v>21.34</v>
      </c>
      <c r="N959">
        <v>21.46</v>
      </c>
      <c r="O959">
        <v>448200</v>
      </c>
    </row>
    <row r="960" spans="10:15">
      <c r="J960" s="36">
        <v>41493</v>
      </c>
      <c r="K960">
        <v>21.7</v>
      </c>
      <c r="L960">
        <v>21.78</v>
      </c>
      <c r="M960">
        <v>21.56</v>
      </c>
      <c r="N960">
        <v>21.56</v>
      </c>
      <c r="O960">
        <v>393000</v>
      </c>
    </row>
    <row r="961" spans="10:15">
      <c r="J961" s="36">
        <v>41401</v>
      </c>
      <c r="K961">
        <v>21.6</v>
      </c>
      <c r="L961">
        <v>21.76</v>
      </c>
      <c r="M961">
        <v>21.6</v>
      </c>
      <c r="N961">
        <v>21.7</v>
      </c>
      <c r="O961">
        <v>582900</v>
      </c>
    </row>
    <row r="962" spans="10:15">
      <c r="J962" s="36">
        <v>41371</v>
      </c>
      <c r="K962">
        <v>21.92</v>
      </c>
      <c r="L962">
        <v>21.92</v>
      </c>
      <c r="M962">
        <v>21.46</v>
      </c>
      <c r="N962">
        <v>21.64</v>
      </c>
      <c r="O962">
        <v>110800</v>
      </c>
    </row>
    <row r="963" spans="10:15">
      <c r="J963" s="36">
        <v>41340</v>
      </c>
      <c r="K963">
        <v>21.6</v>
      </c>
      <c r="L963">
        <v>21.66</v>
      </c>
      <c r="M963">
        <v>21.46</v>
      </c>
      <c r="N963">
        <v>21.46</v>
      </c>
      <c r="O963">
        <v>464300</v>
      </c>
    </row>
    <row r="964" spans="10:15">
      <c r="J964" s="36">
        <v>41312</v>
      </c>
      <c r="K964">
        <v>21.7</v>
      </c>
      <c r="L964">
        <v>21.8</v>
      </c>
      <c r="M964">
        <v>21.38</v>
      </c>
      <c r="N964">
        <v>21.6</v>
      </c>
      <c r="O964">
        <v>328800</v>
      </c>
    </row>
    <row r="965" spans="10:15">
      <c r="J965" s="36">
        <v>41281</v>
      </c>
      <c r="K965">
        <v>21.76</v>
      </c>
      <c r="L965">
        <v>21.84</v>
      </c>
      <c r="M965">
        <v>21.64</v>
      </c>
      <c r="N965">
        <v>21.7</v>
      </c>
      <c r="O965">
        <v>321100</v>
      </c>
    </row>
    <row r="966" spans="10:15">
      <c r="J966" s="36" t="s">
        <v>822</v>
      </c>
      <c r="K966">
        <v>21.14</v>
      </c>
      <c r="L966">
        <v>21.96</v>
      </c>
      <c r="M966">
        <v>21.14</v>
      </c>
      <c r="N966">
        <v>21.72</v>
      </c>
      <c r="O966">
        <v>1510400</v>
      </c>
    </row>
    <row r="967" spans="10:15">
      <c r="J967" s="36" t="s">
        <v>823</v>
      </c>
      <c r="K967">
        <v>21.02</v>
      </c>
      <c r="L967">
        <v>21.3</v>
      </c>
      <c r="M967">
        <v>21.02</v>
      </c>
      <c r="N967">
        <v>21.18</v>
      </c>
      <c r="O967">
        <v>684000</v>
      </c>
    </row>
    <row r="968" spans="10:15">
      <c r="J968" s="36" t="s">
        <v>824</v>
      </c>
      <c r="K968">
        <v>20.9</v>
      </c>
      <c r="L968">
        <v>21.26</v>
      </c>
      <c r="M968">
        <v>20.9</v>
      </c>
      <c r="N968">
        <v>21.1</v>
      </c>
      <c r="O968">
        <v>799300</v>
      </c>
    </row>
    <row r="969" spans="10:15">
      <c r="J969" s="36" t="s">
        <v>825</v>
      </c>
      <c r="K969">
        <v>20.86</v>
      </c>
      <c r="L969">
        <v>21.4</v>
      </c>
      <c r="M969">
        <v>20.86</v>
      </c>
      <c r="N969">
        <v>21.1</v>
      </c>
      <c r="O969">
        <v>819800</v>
      </c>
    </row>
    <row r="970" spans="10:15">
      <c r="J970" s="36" t="s">
        <v>826</v>
      </c>
      <c r="K970">
        <v>21.36</v>
      </c>
      <c r="L970">
        <v>21.36</v>
      </c>
      <c r="M970">
        <v>21</v>
      </c>
      <c r="N970">
        <v>21.18</v>
      </c>
      <c r="O970">
        <v>241900</v>
      </c>
    </row>
    <row r="971" spans="10:15">
      <c r="J971" s="36" t="s">
        <v>827</v>
      </c>
      <c r="K971">
        <v>21.4</v>
      </c>
      <c r="L971">
        <v>21.8</v>
      </c>
      <c r="M971">
        <v>21.14</v>
      </c>
      <c r="N971">
        <v>21.3</v>
      </c>
      <c r="O971">
        <v>1575000</v>
      </c>
    </row>
    <row r="972" spans="10:15">
      <c r="J972" s="36" t="s">
        <v>828</v>
      </c>
      <c r="K972">
        <v>21.58</v>
      </c>
      <c r="L972">
        <v>21.82</v>
      </c>
      <c r="M972">
        <v>21.36</v>
      </c>
      <c r="N972">
        <v>21.5</v>
      </c>
      <c r="O972">
        <v>314100</v>
      </c>
    </row>
    <row r="973" spans="10:15">
      <c r="J973" s="36" t="s">
        <v>829</v>
      </c>
      <c r="K973">
        <v>21.38</v>
      </c>
      <c r="L973">
        <v>21.96</v>
      </c>
      <c r="M973">
        <v>21.38</v>
      </c>
      <c r="N973">
        <v>21.6</v>
      </c>
      <c r="O973">
        <v>584600</v>
      </c>
    </row>
    <row r="974" spans="10:15">
      <c r="J974" s="36" t="s">
        <v>830</v>
      </c>
      <c r="K974">
        <v>21.26</v>
      </c>
      <c r="L974">
        <v>21.6</v>
      </c>
      <c r="M974">
        <v>21.26</v>
      </c>
      <c r="N974">
        <v>21.5</v>
      </c>
      <c r="O974">
        <v>305900</v>
      </c>
    </row>
    <row r="975" spans="10:15">
      <c r="J975" s="36" t="s">
        <v>831</v>
      </c>
      <c r="K975">
        <v>21.26</v>
      </c>
      <c r="L975">
        <v>21.62</v>
      </c>
      <c r="M975">
        <v>21.26</v>
      </c>
      <c r="N975">
        <v>21.5</v>
      </c>
      <c r="O975">
        <v>407300</v>
      </c>
    </row>
    <row r="976" spans="10:15">
      <c r="J976" s="36" t="s">
        <v>832</v>
      </c>
      <c r="K976">
        <v>21.28</v>
      </c>
      <c r="L976">
        <v>21.34</v>
      </c>
      <c r="M976">
        <v>21.12</v>
      </c>
      <c r="N976">
        <v>21.28</v>
      </c>
      <c r="O976">
        <v>1073900</v>
      </c>
    </row>
    <row r="977" spans="10:15">
      <c r="J977" s="36" t="s">
        <v>833</v>
      </c>
      <c r="K977">
        <v>21.68</v>
      </c>
      <c r="L977">
        <v>21.68</v>
      </c>
      <c r="M977">
        <v>21.14</v>
      </c>
      <c r="N977">
        <v>21.22</v>
      </c>
      <c r="O977">
        <v>1460800</v>
      </c>
    </row>
    <row r="978" spans="10:15">
      <c r="J978" s="36">
        <v>41614</v>
      </c>
      <c r="K978">
        <v>21.7</v>
      </c>
      <c r="L978">
        <v>21.76</v>
      </c>
      <c r="M978">
        <v>21.42</v>
      </c>
      <c r="N978">
        <v>21.68</v>
      </c>
      <c r="O978">
        <v>1110300</v>
      </c>
    </row>
    <row r="979" spans="10:15">
      <c r="J979" s="36">
        <v>41584</v>
      </c>
      <c r="K979">
        <v>21.8</v>
      </c>
      <c r="L979">
        <v>21.96</v>
      </c>
      <c r="M979">
        <v>21.5</v>
      </c>
      <c r="N979">
        <v>21.7</v>
      </c>
      <c r="O979">
        <v>1009600</v>
      </c>
    </row>
    <row r="980" spans="10:15">
      <c r="J980" s="36">
        <v>41553</v>
      </c>
      <c r="K980">
        <v>21.26</v>
      </c>
      <c r="L980">
        <v>21.8</v>
      </c>
      <c r="M980">
        <v>21.26</v>
      </c>
      <c r="N980">
        <v>21.74</v>
      </c>
      <c r="O980">
        <v>1378100</v>
      </c>
    </row>
    <row r="981" spans="10:15">
      <c r="J981" s="36">
        <v>41461</v>
      </c>
      <c r="K981">
        <v>21.66</v>
      </c>
      <c r="L981">
        <v>21.66</v>
      </c>
      <c r="M981">
        <v>21.44</v>
      </c>
      <c r="N981">
        <v>21.44</v>
      </c>
      <c r="O981">
        <v>442700</v>
      </c>
    </row>
    <row r="982" spans="10:15">
      <c r="J982" s="36">
        <v>41431</v>
      </c>
      <c r="K982">
        <v>21.4</v>
      </c>
      <c r="L982">
        <v>21.58</v>
      </c>
      <c r="M982">
        <v>21.2</v>
      </c>
      <c r="N982">
        <v>21.5</v>
      </c>
      <c r="O982">
        <v>628500</v>
      </c>
    </row>
    <row r="983" spans="10:15">
      <c r="J983" s="36">
        <v>41400</v>
      </c>
      <c r="K983">
        <v>21.56</v>
      </c>
      <c r="L983">
        <v>21.56</v>
      </c>
      <c r="M983">
        <v>21.2</v>
      </c>
      <c r="N983">
        <v>21.48</v>
      </c>
      <c r="O983">
        <v>241800</v>
      </c>
    </row>
    <row r="984" spans="10:15">
      <c r="J984" s="36">
        <v>41370</v>
      </c>
      <c r="K984">
        <v>21.3</v>
      </c>
      <c r="L984">
        <v>21.62</v>
      </c>
      <c r="M984">
        <v>21.12</v>
      </c>
      <c r="N984">
        <v>21.62</v>
      </c>
      <c r="O984">
        <v>455300</v>
      </c>
    </row>
    <row r="985" spans="10:15">
      <c r="J985" s="36">
        <v>41339</v>
      </c>
      <c r="K985">
        <v>21.18</v>
      </c>
      <c r="L985">
        <v>21.24</v>
      </c>
      <c r="M985">
        <v>21.12</v>
      </c>
      <c r="N985">
        <v>21.2</v>
      </c>
      <c r="O985">
        <v>563200</v>
      </c>
    </row>
    <row r="986" spans="10:15">
      <c r="J986" s="36" t="s">
        <v>834</v>
      </c>
      <c r="K986">
        <v>21.6</v>
      </c>
      <c r="L986">
        <v>21.6</v>
      </c>
      <c r="M986">
        <v>21.18</v>
      </c>
      <c r="N986">
        <v>21.18</v>
      </c>
      <c r="O986">
        <v>565600</v>
      </c>
    </row>
    <row r="987" spans="10:15">
      <c r="J987" s="36" t="s">
        <v>835</v>
      </c>
      <c r="K987">
        <v>21.48</v>
      </c>
      <c r="L987">
        <v>21.48</v>
      </c>
      <c r="M987">
        <v>21.2</v>
      </c>
      <c r="N987">
        <v>21.4</v>
      </c>
      <c r="O987">
        <v>685000</v>
      </c>
    </row>
    <row r="988" spans="10:15">
      <c r="J988" s="36" t="s">
        <v>836</v>
      </c>
      <c r="K988">
        <v>21.8</v>
      </c>
      <c r="L988">
        <v>21.8</v>
      </c>
      <c r="M988">
        <v>21.36</v>
      </c>
      <c r="N988">
        <v>21.6</v>
      </c>
      <c r="O988">
        <v>1426400</v>
      </c>
    </row>
    <row r="989" spans="10:15">
      <c r="J989" s="36" t="s">
        <v>837</v>
      </c>
      <c r="K989">
        <v>21.4</v>
      </c>
      <c r="L989">
        <v>21.7</v>
      </c>
      <c r="M989">
        <v>21.4</v>
      </c>
      <c r="N989">
        <v>21.6</v>
      </c>
      <c r="O989">
        <v>1982600</v>
      </c>
    </row>
    <row r="990" spans="10:15">
      <c r="J990" s="36" t="s">
        <v>838</v>
      </c>
      <c r="K990">
        <v>21.28</v>
      </c>
      <c r="L990">
        <v>21.42</v>
      </c>
      <c r="M990">
        <v>21.18</v>
      </c>
      <c r="N990">
        <v>21.4</v>
      </c>
      <c r="O990">
        <v>1109700</v>
      </c>
    </row>
    <row r="991" spans="10:15">
      <c r="J991" s="36" t="s">
        <v>839</v>
      </c>
      <c r="K991">
        <v>21.58</v>
      </c>
      <c r="L991">
        <v>21.62</v>
      </c>
      <c r="M991">
        <v>21.1</v>
      </c>
      <c r="N991">
        <v>21.5</v>
      </c>
      <c r="O991">
        <v>642000</v>
      </c>
    </row>
    <row r="992" spans="10:15">
      <c r="J992" s="36" t="s">
        <v>840</v>
      </c>
      <c r="K992">
        <v>21.6</v>
      </c>
      <c r="L992">
        <v>21.74</v>
      </c>
      <c r="M992">
        <v>21.2</v>
      </c>
      <c r="N992">
        <v>21.7</v>
      </c>
      <c r="O992">
        <v>888300</v>
      </c>
    </row>
    <row r="993" spans="10:15">
      <c r="J993" s="36" t="s">
        <v>841</v>
      </c>
      <c r="K993">
        <v>21.54</v>
      </c>
      <c r="L993">
        <v>21.9</v>
      </c>
      <c r="M993">
        <v>21.54</v>
      </c>
      <c r="N993">
        <v>21.74</v>
      </c>
      <c r="O993">
        <v>407300</v>
      </c>
    </row>
    <row r="994" spans="10:15">
      <c r="J994" s="36" t="s">
        <v>842</v>
      </c>
      <c r="K994">
        <v>21.96</v>
      </c>
      <c r="L994">
        <v>21.96</v>
      </c>
      <c r="M994">
        <v>21.7</v>
      </c>
      <c r="N994">
        <v>21.72</v>
      </c>
      <c r="O994">
        <v>362500</v>
      </c>
    </row>
    <row r="995" spans="10:15">
      <c r="J995" s="36" t="s">
        <v>843</v>
      </c>
      <c r="K995">
        <v>21.58</v>
      </c>
      <c r="L995">
        <v>21.7</v>
      </c>
      <c r="M995">
        <v>21.5</v>
      </c>
      <c r="N995">
        <v>21.7</v>
      </c>
      <c r="O995">
        <v>333300</v>
      </c>
    </row>
    <row r="996" spans="10:15">
      <c r="J996" s="36" t="s">
        <v>844</v>
      </c>
      <c r="K996">
        <v>21.72</v>
      </c>
      <c r="L996">
        <v>21.86</v>
      </c>
      <c r="M996">
        <v>21.58</v>
      </c>
      <c r="N996">
        <v>21.58</v>
      </c>
      <c r="O996">
        <v>194000</v>
      </c>
    </row>
    <row r="997" spans="10:15">
      <c r="J997" s="36" t="s">
        <v>845</v>
      </c>
      <c r="K997">
        <v>21.98</v>
      </c>
      <c r="L997">
        <v>21.98</v>
      </c>
      <c r="M997">
        <v>21.52</v>
      </c>
      <c r="N997">
        <v>21.94</v>
      </c>
      <c r="O997">
        <v>603700</v>
      </c>
    </row>
    <row r="998" spans="10:15">
      <c r="J998" s="36" t="s">
        <v>846</v>
      </c>
      <c r="K998">
        <v>21.88</v>
      </c>
      <c r="L998">
        <v>21.98</v>
      </c>
      <c r="M998">
        <v>21.82</v>
      </c>
      <c r="N998">
        <v>21.88</v>
      </c>
      <c r="O998">
        <v>722800</v>
      </c>
    </row>
    <row r="999" spans="10:15">
      <c r="J999" s="36" t="s">
        <v>847</v>
      </c>
      <c r="K999">
        <v>21.84</v>
      </c>
      <c r="L999">
        <v>22</v>
      </c>
      <c r="M999">
        <v>21.52</v>
      </c>
      <c r="N999">
        <v>21.78</v>
      </c>
      <c r="O999">
        <v>1166200</v>
      </c>
    </row>
    <row r="1000" spans="10:15">
      <c r="J1000" s="36">
        <v>41552</v>
      </c>
      <c r="K1000">
        <v>21.68</v>
      </c>
      <c r="L1000">
        <v>21.7</v>
      </c>
      <c r="M1000">
        <v>21.64</v>
      </c>
      <c r="N1000">
        <v>21.7</v>
      </c>
      <c r="O1000">
        <v>437300</v>
      </c>
    </row>
    <row r="1001" spans="10:15">
      <c r="J1001" s="36">
        <v>41522</v>
      </c>
      <c r="K1001">
        <v>21.66</v>
      </c>
      <c r="L1001">
        <v>21.7</v>
      </c>
      <c r="M1001">
        <v>21.5</v>
      </c>
      <c r="N1001">
        <v>21.68</v>
      </c>
      <c r="O1001">
        <v>244400</v>
      </c>
    </row>
    <row r="1002" spans="10:15">
      <c r="J1002" s="36">
        <v>41491</v>
      </c>
      <c r="K1002">
        <v>21.82</v>
      </c>
      <c r="L1002">
        <v>21.9</v>
      </c>
      <c r="M1002">
        <v>21.48</v>
      </c>
      <c r="N1002">
        <v>21.64</v>
      </c>
      <c r="O1002">
        <v>296300</v>
      </c>
    </row>
    <row r="1003" spans="10:15">
      <c r="J1003" s="36">
        <v>41460</v>
      </c>
      <c r="K1003">
        <v>21.82</v>
      </c>
      <c r="L1003">
        <v>21.9</v>
      </c>
      <c r="M1003">
        <v>21.4</v>
      </c>
      <c r="N1003">
        <v>21.64</v>
      </c>
      <c r="O1003">
        <v>731600</v>
      </c>
    </row>
    <row r="1004" spans="10:15">
      <c r="J1004" s="36">
        <v>41430</v>
      </c>
      <c r="K1004">
        <v>21.98</v>
      </c>
      <c r="L1004">
        <v>22</v>
      </c>
      <c r="M1004">
        <v>21.34</v>
      </c>
      <c r="N1004">
        <v>21.54</v>
      </c>
      <c r="O1004">
        <v>877600</v>
      </c>
    </row>
    <row r="1005" spans="10:15">
      <c r="J1005" s="36">
        <v>41338</v>
      </c>
      <c r="K1005">
        <v>21.66</v>
      </c>
      <c r="L1005">
        <v>21.66</v>
      </c>
      <c r="M1005">
        <v>20.46</v>
      </c>
      <c r="N1005">
        <v>20.94</v>
      </c>
      <c r="O1005">
        <v>859200</v>
      </c>
    </row>
    <row r="1006" spans="10:15">
      <c r="J1006" s="36">
        <v>41310</v>
      </c>
      <c r="K1006">
        <v>21.2</v>
      </c>
      <c r="L1006">
        <v>21.72</v>
      </c>
      <c r="M1006">
        <v>21.2</v>
      </c>
      <c r="N1006">
        <v>21.58</v>
      </c>
      <c r="O1006">
        <v>328600</v>
      </c>
    </row>
    <row r="1007" spans="10:15">
      <c r="J1007" s="36" t="s">
        <v>848</v>
      </c>
      <c r="K1007">
        <v>21.56</v>
      </c>
      <c r="L1007">
        <v>21.68</v>
      </c>
      <c r="M1007">
        <v>21.12</v>
      </c>
      <c r="N1007">
        <v>21.56</v>
      </c>
      <c r="O1007">
        <v>826800</v>
      </c>
    </row>
    <row r="1008" spans="10:15">
      <c r="J1008" s="36" t="s">
        <v>849</v>
      </c>
      <c r="K1008">
        <v>21.12</v>
      </c>
      <c r="L1008">
        <v>21.38</v>
      </c>
      <c r="M1008">
        <v>21</v>
      </c>
      <c r="N1008">
        <v>21.14</v>
      </c>
      <c r="O1008">
        <v>643900</v>
      </c>
    </row>
    <row r="1009" spans="10:15">
      <c r="J1009" s="36" t="s">
        <v>850</v>
      </c>
      <c r="K1009">
        <v>21.42</v>
      </c>
      <c r="L1009">
        <v>21.7</v>
      </c>
      <c r="M1009">
        <v>21.38</v>
      </c>
      <c r="N1009">
        <v>21.38</v>
      </c>
      <c r="O1009">
        <v>595200</v>
      </c>
    </row>
    <row r="1010" spans="10:15">
      <c r="J1010" s="36" t="s">
        <v>851</v>
      </c>
      <c r="K1010">
        <v>21.6</v>
      </c>
      <c r="L1010">
        <v>21.88</v>
      </c>
      <c r="M1010">
        <v>21.5</v>
      </c>
      <c r="N1010">
        <v>21.64</v>
      </c>
      <c r="O1010">
        <v>457100</v>
      </c>
    </row>
    <row r="1011" spans="10:15">
      <c r="J1011" s="36" t="s">
        <v>852</v>
      </c>
      <c r="K1011">
        <v>21.14</v>
      </c>
      <c r="L1011">
        <v>21.7</v>
      </c>
      <c r="M1011">
        <v>21.14</v>
      </c>
      <c r="N1011">
        <v>21.7</v>
      </c>
      <c r="O1011">
        <v>111700</v>
      </c>
    </row>
    <row r="1012" spans="10:15">
      <c r="J1012" s="36" t="s">
        <v>853</v>
      </c>
      <c r="K1012">
        <v>21.64</v>
      </c>
      <c r="L1012">
        <v>21.76</v>
      </c>
      <c r="M1012">
        <v>21.04</v>
      </c>
      <c r="N1012">
        <v>21.3</v>
      </c>
      <c r="O1012">
        <v>312500</v>
      </c>
    </row>
    <row r="1013" spans="10:15">
      <c r="J1013" s="36" t="s">
        <v>854</v>
      </c>
      <c r="K1013">
        <v>21.64</v>
      </c>
      <c r="L1013">
        <v>21.76</v>
      </c>
      <c r="M1013">
        <v>21.28</v>
      </c>
      <c r="N1013">
        <v>21.64</v>
      </c>
      <c r="O1013">
        <v>229200</v>
      </c>
    </row>
    <row r="1014" spans="10:15">
      <c r="J1014" s="36" t="s">
        <v>855</v>
      </c>
      <c r="K1014">
        <v>21.5</v>
      </c>
      <c r="L1014">
        <v>21.7</v>
      </c>
      <c r="M1014">
        <v>21.5</v>
      </c>
      <c r="N1014">
        <v>21.66</v>
      </c>
      <c r="O1014">
        <v>394400</v>
      </c>
    </row>
    <row r="1015" spans="10:15">
      <c r="J1015" s="36" t="s">
        <v>856</v>
      </c>
      <c r="K1015">
        <v>21.1</v>
      </c>
      <c r="L1015">
        <v>21.72</v>
      </c>
      <c r="M1015">
        <v>21.1</v>
      </c>
      <c r="N1015">
        <v>21.66</v>
      </c>
      <c r="O1015">
        <v>395000</v>
      </c>
    </row>
    <row r="1016" spans="10:15">
      <c r="J1016" s="36" t="s">
        <v>857</v>
      </c>
      <c r="K1016">
        <v>21.36</v>
      </c>
      <c r="L1016">
        <v>21.84</v>
      </c>
      <c r="M1016">
        <v>21.36</v>
      </c>
      <c r="N1016">
        <v>21.68</v>
      </c>
      <c r="O1016">
        <v>603700</v>
      </c>
    </row>
    <row r="1017" spans="10:15">
      <c r="J1017" s="36" t="s">
        <v>858</v>
      </c>
      <c r="K1017">
        <v>21.52</v>
      </c>
      <c r="L1017">
        <v>21.82</v>
      </c>
      <c r="M1017">
        <v>21.5</v>
      </c>
      <c r="N1017">
        <v>21.7</v>
      </c>
      <c r="O1017">
        <v>931400</v>
      </c>
    </row>
    <row r="1018" spans="10:15">
      <c r="J1018" s="36" t="s">
        <v>859</v>
      </c>
      <c r="K1018">
        <v>21.66</v>
      </c>
      <c r="L1018">
        <v>21.7</v>
      </c>
      <c r="M1018">
        <v>21.58</v>
      </c>
      <c r="N1018">
        <v>21.64</v>
      </c>
      <c r="O1018">
        <v>678900</v>
      </c>
    </row>
    <row r="1019" spans="10:15">
      <c r="J1019" s="36">
        <v>41612</v>
      </c>
      <c r="K1019">
        <v>21.9</v>
      </c>
      <c r="L1019">
        <v>21.92</v>
      </c>
      <c r="M1019">
        <v>21.62</v>
      </c>
      <c r="N1019">
        <v>21.7</v>
      </c>
      <c r="O1019">
        <v>1204300</v>
      </c>
    </row>
    <row r="1020" spans="10:15">
      <c r="J1020" s="36">
        <v>41582</v>
      </c>
      <c r="K1020">
        <v>21.68</v>
      </c>
      <c r="L1020">
        <v>21.96</v>
      </c>
      <c r="M1020">
        <v>21.66</v>
      </c>
      <c r="N1020">
        <v>21.72</v>
      </c>
      <c r="O1020">
        <v>1363800</v>
      </c>
    </row>
    <row r="1021" spans="10:15">
      <c r="J1021" s="36">
        <v>41551</v>
      </c>
      <c r="K1021">
        <v>21.3</v>
      </c>
      <c r="L1021">
        <v>21.64</v>
      </c>
      <c r="M1021">
        <v>21.28</v>
      </c>
      <c r="N1021">
        <v>21.58</v>
      </c>
      <c r="O1021">
        <v>725300</v>
      </c>
    </row>
    <row r="1022" spans="10:15">
      <c r="J1022" s="36">
        <v>41521</v>
      </c>
      <c r="K1022">
        <v>21.22</v>
      </c>
      <c r="L1022">
        <v>21.3</v>
      </c>
      <c r="M1022">
        <v>21</v>
      </c>
      <c r="N1022">
        <v>21.3</v>
      </c>
      <c r="O1022">
        <v>332700</v>
      </c>
    </row>
    <row r="1023" spans="10:15">
      <c r="J1023" s="36">
        <v>41490</v>
      </c>
      <c r="K1023">
        <v>21.36</v>
      </c>
      <c r="L1023">
        <v>21.36</v>
      </c>
      <c r="M1023">
        <v>20.92</v>
      </c>
      <c r="N1023">
        <v>21.1</v>
      </c>
      <c r="O1023">
        <v>221700</v>
      </c>
    </row>
    <row r="1024" spans="10:15">
      <c r="J1024" s="36">
        <v>41398</v>
      </c>
      <c r="K1024">
        <v>21.12</v>
      </c>
      <c r="L1024">
        <v>21.58</v>
      </c>
      <c r="M1024">
        <v>20.9</v>
      </c>
      <c r="N1024">
        <v>21.2</v>
      </c>
      <c r="O1024">
        <v>505800</v>
      </c>
    </row>
    <row r="1025" spans="10:15">
      <c r="J1025" s="36">
        <v>41368</v>
      </c>
      <c r="K1025">
        <v>21.38</v>
      </c>
      <c r="L1025">
        <v>21.8</v>
      </c>
      <c r="M1025">
        <v>21.02</v>
      </c>
      <c r="N1025">
        <v>21.2</v>
      </c>
      <c r="O1025">
        <v>333400</v>
      </c>
    </row>
    <row r="1026" spans="10:15">
      <c r="J1026" s="36">
        <v>41337</v>
      </c>
      <c r="K1026">
        <v>21</v>
      </c>
      <c r="L1026">
        <v>21.3</v>
      </c>
      <c r="M1026">
        <v>20.3</v>
      </c>
      <c r="N1026">
        <v>21.24</v>
      </c>
      <c r="O1026">
        <v>1005700</v>
      </c>
    </row>
    <row r="1027" spans="10:15">
      <c r="J1027" s="36">
        <v>41309</v>
      </c>
      <c r="K1027">
        <v>21</v>
      </c>
      <c r="L1027">
        <v>21.48</v>
      </c>
      <c r="M1027">
        <v>20.9</v>
      </c>
      <c r="N1027">
        <v>21.18</v>
      </c>
      <c r="O1027">
        <v>550300</v>
      </c>
    </row>
    <row r="1028" spans="10:15">
      <c r="J1028" s="36">
        <v>41278</v>
      </c>
      <c r="K1028">
        <v>20.74</v>
      </c>
      <c r="L1028">
        <v>21.2</v>
      </c>
      <c r="M1028">
        <v>20.6</v>
      </c>
      <c r="N1028">
        <v>21</v>
      </c>
      <c r="O1028">
        <v>405000</v>
      </c>
    </row>
    <row r="1029" spans="10:15">
      <c r="J1029" s="36" t="s">
        <v>860</v>
      </c>
      <c r="K1029">
        <v>20.96</v>
      </c>
      <c r="L1029">
        <v>21.02</v>
      </c>
      <c r="M1029">
        <v>20.68</v>
      </c>
      <c r="N1029">
        <v>20.92</v>
      </c>
      <c r="O1029">
        <v>393000</v>
      </c>
    </row>
    <row r="1030" spans="10:15">
      <c r="J1030" s="36" t="s">
        <v>861</v>
      </c>
      <c r="K1030">
        <v>20.94</v>
      </c>
      <c r="L1030">
        <v>21</v>
      </c>
      <c r="M1030">
        <v>20.68</v>
      </c>
      <c r="N1030">
        <v>20.74</v>
      </c>
      <c r="O1030">
        <v>505100</v>
      </c>
    </row>
    <row r="1031" spans="10:15">
      <c r="J1031" s="36" t="s">
        <v>862</v>
      </c>
      <c r="K1031">
        <v>20.52</v>
      </c>
      <c r="L1031">
        <v>20.98</v>
      </c>
      <c r="M1031">
        <v>20.5</v>
      </c>
      <c r="N1031">
        <v>20.7</v>
      </c>
      <c r="O1031">
        <v>424600</v>
      </c>
    </row>
    <row r="1032" spans="10:15">
      <c r="J1032" s="36" t="s">
        <v>863</v>
      </c>
      <c r="K1032">
        <v>20.8</v>
      </c>
      <c r="L1032">
        <v>20.88</v>
      </c>
      <c r="M1032">
        <v>20.54</v>
      </c>
      <c r="N1032">
        <v>20.7</v>
      </c>
      <c r="O1032">
        <v>1468000</v>
      </c>
    </row>
    <row r="1033" spans="10:15">
      <c r="J1033" s="36" t="s">
        <v>864</v>
      </c>
      <c r="K1033">
        <v>20.6</v>
      </c>
      <c r="L1033">
        <v>20.78</v>
      </c>
      <c r="M1033">
        <v>20.420000000000002</v>
      </c>
      <c r="N1033">
        <v>20.6</v>
      </c>
      <c r="O1033">
        <v>431500</v>
      </c>
    </row>
    <row r="1034" spans="10:15">
      <c r="J1034" s="36" t="s">
        <v>865</v>
      </c>
      <c r="K1034">
        <v>20.54</v>
      </c>
      <c r="L1034">
        <v>20.8</v>
      </c>
      <c r="M1034">
        <v>20.12</v>
      </c>
      <c r="N1034">
        <v>20.6</v>
      </c>
      <c r="O1034">
        <v>538000</v>
      </c>
    </row>
    <row r="1035" spans="10:15">
      <c r="J1035" s="36" t="s">
        <v>866</v>
      </c>
      <c r="K1035">
        <v>20.6</v>
      </c>
      <c r="L1035">
        <v>20.64</v>
      </c>
      <c r="M1035">
        <v>20.52</v>
      </c>
      <c r="N1035">
        <v>20.54</v>
      </c>
      <c r="O1035">
        <v>697700</v>
      </c>
    </row>
    <row r="1036" spans="10:15">
      <c r="J1036" s="36" t="s">
        <v>867</v>
      </c>
      <c r="K1036">
        <v>20.420000000000002</v>
      </c>
      <c r="L1036">
        <v>20.58</v>
      </c>
      <c r="M1036">
        <v>20.399999999999999</v>
      </c>
      <c r="N1036">
        <v>20.54</v>
      </c>
      <c r="O1036">
        <v>612200</v>
      </c>
    </row>
    <row r="1037" spans="10:15">
      <c r="J1037" s="36" t="s">
        <v>868</v>
      </c>
      <c r="K1037">
        <v>20.46</v>
      </c>
      <c r="L1037">
        <v>20.66</v>
      </c>
      <c r="M1037">
        <v>20.100000000000001</v>
      </c>
      <c r="N1037">
        <v>20.54</v>
      </c>
      <c r="O1037">
        <v>582900</v>
      </c>
    </row>
    <row r="1038" spans="10:15">
      <c r="J1038" s="36" t="s">
        <v>869</v>
      </c>
      <c r="K1038">
        <v>20.04</v>
      </c>
      <c r="L1038">
        <v>20.28</v>
      </c>
      <c r="M1038">
        <v>20</v>
      </c>
      <c r="N1038">
        <v>20.260000000000002</v>
      </c>
      <c r="O1038">
        <v>521600</v>
      </c>
    </row>
    <row r="1039" spans="10:15">
      <c r="J1039" s="36" t="s">
        <v>870</v>
      </c>
      <c r="K1039">
        <v>20.420000000000002</v>
      </c>
      <c r="L1039">
        <v>20.76</v>
      </c>
      <c r="M1039">
        <v>19.88</v>
      </c>
      <c r="N1039">
        <v>20.260000000000002</v>
      </c>
      <c r="O1039">
        <v>5300300</v>
      </c>
    </row>
    <row r="1040" spans="10:15">
      <c r="J1040" s="36" t="s">
        <v>871</v>
      </c>
      <c r="K1040">
        <v>20.420000000000002</v>
      </c>
      <c r="L1040">
        <v>20.84</v>
      </c>
      <c r="M1040">
        <v>20.32</v>
      </c>
      <c r="N1040">
        <v>20.6</v>
      </c>
      <c r="O1040">
        <v>1503800</v>
      </c>
    </row>
    <row r="1041" spans="10:15">
      <c r="J1041" s="36" t="s">
        <v>872</v>
      </c>
      <c r="K1041">
        <v>20.420000000000002</v>
      </c>
      <c r="L1041">
        <v>20.56</v>
      </c>
      <c r="M1041">
        <v>20.36</v>
      </c>
      <c r="N1041">
        <v>20.5</v>
      </c>
      <c r="O1041">
        <v>1968700</v>
      </c>
    </row>
    <row r="1042" spans="10:15">
      <c r="J1042" s="36">
        <v>41611</v>
      </c>
      <c r="K1042">
        <v>20.399999999999999</v>
      </c>
      <c r="L1042">
        <v>20.6</v>
      </c>
      <c r="M1042">
        <v>20.36</v>
      </c>
      <c r="N1042">
        <v>20.58</v>
      </c>
      <c r="O1042">
        <v>1494900</v>
      </c>
    </row>
    <row r="1043" spans="10:15">
      <c r="J1043" s="36">
        <v>41581</v>
      </c>
      <c r="K1043">
        <v>20.54</v>
      </c>
      <c r="L1043">
        <v>20.54</v>
      </c>
      <c r="M1043">
        <v>20.38</v>
      </c>
      <c r="N1043">
        <v>20.5</v>
      </c>
      <c r="O1043">
        <v>1752200</v>
      </c>
    </row>
    <row r="1044" spans="10:15">
      <c r="J1044" s="36">
        <v>41489</v>
      </c>
      <c r="K1044">
        <v>20.6</v>
      </c>
      <c r="L1044">
        <v>20.62</v>
      </c>
      <c r="M1044">
        <v>20.5</v>
      </c>
      <c r="N1044">
        <v>20.6</v>
      </c>
      <c r="O1044">
        <v>1222700</v>
      </c>
    </row>
    <row r="1045" spans="10:15">
      <c r="J1045" s="36">
        <v>41458</v>
      </c>
      <c r="K1045">
        <v>20.7</v>
      </c>
      <c r="L1045">
        <v>20.8</v>
      </c>
      <c r="M1045">
        <v>20.58</v>
      </c>
      <c r="N1045">
        <v>20.62</v>
      </c>
      <c r="O1045">
        <v>1237900</v>
      </c>
    </row>
    <row r="1046" spans="10:15">
      <c r="J1046" s="36">
        <v>41428</v>
      </c>
      <c r="K1046">
        <v>20.38</v>
      </c>
      <c r="L1046">
        <v>20.88</v>
      </c>
      <c r="M1046">
        <v>20.32</v>
      </c>
      <c r="N1046">
        <v>20.7</v>
      </c>
      <c r="O1046">
        <v>264500</v>
      </c>
    </row>
    <row r="1047" spans="10:15">
      <c r="J1047" s="36">
        <v>41397</v>
      </c>
      <c r="K1047">
        <v>20.66</v>
      </c>
      <c r="L1047">
        <v>20.66</v>
      </c>
      <c r="M1047">
        <v>20.28</v>
      </c>
      <c r="N1047">
        <v>20.52</v>
      </c>
      <c r="O1047">
        <v>1436600</v>
      </c>
    </row>
    <row r="1048" spans="10:15">
      <c r="J1048" s="36">
        <v>41367</v>
      </c>
      <c r="K1048">
        <v>20.8</v>
      </c>
      <c r="L1048">
        <v>20.8</v>
      </c>
      <c r="M1048">
        <v>20.6</v>
      </c>
      <c r="N1048">
        <v>20.64</v>
      </c>
      <c r="O1048">
        <v>575300</v>
      </c>
    </row>
    <row r="1049" spans="10:15">
      <c r="J1049" s="36">
        <v>41277</v>
      </c>
      <c r="K1049">
        <v>20.86</v>
      </c>
      <c r="L1049">
        <v>20.88</v>
      </c>
      <c r="M1049">
        <v>20.74</v>
      </c>
      <c r="N1049">
        <v>20.8</v>
      </c>
      <c r="O1049">
        <v>109100</v>
      </c>
    </row>
    <row r="1050" spans="10:15">
      <c r="J1050" s="36" t="s">
        <v>873</v>
      </c>
      <c r="K1050">
        <v>20.64</v>
      </c>
      <c r="L1050">
        <v>20.86</v>
      </c>
      <c r="M1050">
        <v>20.56</v>
      </c>
      <c r="N1050">
        <v>20.74</v>
      </c>
      <c r="O1050">
        <v>459000</v>
      </c>
    </row>
    <row r="1051" spans="10:15">
      <c r="J1051" s="36" t="s">
        <v>874</v>
      </c>
      <c r="K1051">
        <v>20.6</v>
      </c>
      <c r="L1051">
        <v>20.68</v>
      </c>
      <c r="M1051">
        <v>20.6</v>
      </c>
      <c r="N1051">
        <v>20.66</v>
      </c>
      <c r="O1051">
        <v>425800</v>
      </c>
    </row>
    <row r="1052" spans="10:15">
      <c r="J1052" s="36" t="s">
        <v>875</v>
      </c>
      <c r="K1052">
        <v>20.64</v>
      </c>
      <c r="L1052">
        <v>20.9</v>
      </c>
      <c r="M1052">
        <v>20.58</v>
      </c>
      <c r="N1052">
        <v>20.84</v>
      </c>
      <c r="O1052">
        <v>548500</v>
      </c>
    </row>
    <row r="1053" spans="10:15">
      <c r="J1053" s="36" t="s">
        <v>876</v>
      </c>
      <c r="K1053">
        <v>20.48</v>
      </c>
      <c r="L1053">
        <v>20.84</v>
      </c>
      <c r="M1053">
        <v>20.399999999999999</v>
      </c>
      <c r="N1053">
        <v>20.84</v>
      </c>
      <c r="O1053">
        <v>235300</v>
      </c>
    </row>
    <row r="1054" spans="10:15">
      <c r="J1054" s="36" t="s">
        <v>877</v>
      </c>
      <c r="K1054">
        <v>20.8</v>
      </c>
      <c r="L1054">
        <v>20.8</v>
      </c>
      <c r="M1054">
        <v>20.399999999999999</v>
      </c>
      <c r="N1054">
        <v>20.6</v>
      </c>
      <c r="O1054">
        <v>991100</v>
      </c>
    </row>
    <row r="1055" spans="10:15">
      <c r="J1055" s="36" t="s">
        <v>878</v>
      </c>
      <c r="K1055">
        <v>20.46</v>
      </c>
      <c r="L1055">
        <v>20.66</v>
      </c>
      <c r="M1055">
        <v>20.46</v>
      </c>
      <c r="N1055">
        <v>20.6</v>
      </c>
      <c r="O1055">
        <v>2887200</v>
      </c>
    </row>
    <row r="1056" spans="10:15">
      <c r="J1056" s="36" t="s">
        <v>879</v>
      </c>
      <c r="K1056">
        <v>20.86</v>
      </c>
      <c r="L1056">
        <v>21.34</v>
      </c>
      <c r="M1056">
        <v>20.86</v>
      </c>
      <c r="N1056">
        <v>21.32</v>
      </c>
      <c r="O1056">
        <v>621700</v>
      </c>
    </row>
    <row r="1057" spans="10:15">
      <c r="J1057" s="36" t="s">
        <v>880</v>
      </c>
      <c r="K1057">
        <v>21.28</v>
      </c>
      <c r="L1057">
        <v>21.28</v>
      </c>
      <c r="M1057">
        <v>20.76</v>
      </c>
      <c r="N1057">
        <v>21.2</v>
      </c>
      <c r="O1057">
        <v>681800</v>
      </c>
    </row>
    <row r="1058" spans="10:15">
      <c r="J1058" s="36" t="s">
        <v>881</v>
      </c>
      <c r="K1058">
        <v>21.7</v>
      </c>
      <c r="L1058">
        <v>21.7</v>
      </c>
      <c r="M1058">
        <v>21.24</v>
      </c>
      <c r="N1058">
        <v>21.28</v>
      </c>
      <c r="O1058">
        <v>507600</v>
      </c>
    </row>
    <row r="1059" spans="10:15">
      <c r="J1059" s="36" t="s">
        <v>882</v>
      </c>
      <c r="K1059">
        <v>21.84</v>
      </c>
      <c r="L1059">
        <v>21.84</v>
      </c>
      <c r="M1059">
        <v>21.34</v>
      </c>
      <c r="N1059">
        <v>21.5</v>
      </c>
      <c r="O1059">
        <v>255000</v>
      </c>
    </row>
    <row r="1060" spans="10:15">
      <c r="J1060" s="36" t="s">
        <v>883</v>
      </c>
      <c r="K1060">
        <v>21.78</v>
      </c>
      <c r="L1060">
        <v>21.8</v>
      </c>
      <c r="M1060">
        <v>21.6</v>
      </c>
      <c r="N1060">
        <v>21.7</v>
      </c>
      <c r="O1060">
        <v>484600</v>
      </c>
    </row>
    <row r="1061" spans="10:15">
      <c r="J1061" s="36" t="s">
        <v>884</v>
      </c>
      <c r="K1061">
        <v>21.3</v>
      </c>
      <c r="L1061">
        <v>21.68</v>
      </c>
      <c r="M1061">
        <v>21.3</v>
      </c>
      <c r="N1061">
        <v>21.68</v>
      </c>
      <c r="O1061">
        <v>406200</v>
      </c>
    </row>
    <row r="1062" spans="10:15">
      <c r="J1062" s="36">
        <v>41488</v>
      </c>
      <c r="K1062">
        <v>21.12</v>
      </c>
      <c r="L1062">
        <v>21.32</v>
      </c>
      <c r="M1062">
        <v>20.7</v>
      </c>
      <c r="N1062">
        <v>21.3</v>
      </c>
      <c r="O1062">
        <v>374800</v>
      </c>
    </row>
    <row r="1063" spans="10:15">
      <c r="J1063" s="36">
        <v>41457</v>
      </c>
      <c r="K1063">
        <v>20.68</v>
      </c>
      <c r="L1063">
        <v>21.14</v>
      </c>
      <c r="M1063">
        <v>20.6</v>
      </c>
      <c r="N1063">
        <v>21.12</v>
      </c>
      <c r="O1063">
        <v>286900</v>
      </c>
    </row>
    <row r="1064" spans="10:15">
      <c r="J1064" s="36">
        <v>41427</v>
      </c>
      <c r="K1064">
        <v>21.58</v>
      </c>
      <c r="L1064">
        <v>21.68</v>
      </c>
      <c r="M1064">
        <v>20.6</v>
      </c>
      <c r="N1064">
        <v>20.98</v>
      </c>
      <c r="O1064">
        <v>1968300</v>
      </c>
    </row>
    <row r="1065" spans="10:15">
      <c r="J1065" s="36">
        <v>41396</v>
      </c>
      <c r="K1065">
        <v>21.66</v>
      </c>
      <c r="L1065">
        <v>21.7</v>
      </c>
      <c r="M1065">
        <v>21.54</v>
      </c>
      <c r="N1065">
        <v>21.58</v>
      </c>
      <c r="O1065">
        <v>1784400</v>
      </c>
    </row>
    <row r="1066" spans="10:15">
      <c r="J1066" s="36">
        <v>41366</v>
      </c>
      <c r="K1066">
        <v>21.66</v>
      </c>
      <c r="L1066">
        <v>21.7</v>
      </c>
      <c r="M1066">
        <v>21.5</v>
      </c>
      <c r="N1066">
        <v>21.66</v>
      </c>
      <c r="O1066">
        <v>687000</v>
      </c>
    </row>
    <row r="1067" spans="10:15">
      <c r="J1067" s="36" t="s">
        <v>885</v>
      </c>
      <c r="K1067">
        <v>22.2</v>
      </c>
      <c r="L1067">
        <v>22.2</v>
      </c>
      <c r="M1067">
        <v>21.6</v>
      </c>
      <c r="N1067">
        <v>21.7</v>
      </c>
      <c r="O1067">
        <v>825700</v>
      </c>
    </row>
    <row r="1068" spans="10:15">
      <c r="J1068" s="36" t="s">
        <v>886</v>
      </c>
      <c r="K1068">
        <v>22.08</v>
      </c>
      <c r="L1068">
        <v>22.12</v>
      </c>
      <c r="M1068">
        <v>21.52</v>
      </c>
      <c r="N1068">
        <v>21.74</v>
      </c>
      <c r="O1068">
        <v>424200</v>
      </c>
    </row>
    <row r="1069" spans="10:15">
      <c r="J1069" s="36" t="s">
        <v>887</v>
      </c>
      <c r="K1069">
        <v>21.9</v>
      </c>
      <c r="L1069">
        <v>22.46</v>
      </c>
      <c r="M1069">
        <v>21.9</v>
      </c>
      <c r="N1069">
        <v>22.06</v>
      </c>
      <c r="O1069">
        <v>282600</v>
      </c>
    </row>
    <row r="1070" spans="10:15">
      <c r="J1070" s="36" t="s">
        <v>888</v>
      </c>
      <c r="K1070">
        <v>21.82</v>
      </c>
      <c r="L1070">
        <v>22.2</v>
      </c>
      <c r="M1070">
        <v>21.7</v>
      </c>
      <c r="N1070">
        <v>21.86</v>
      </c>
      <c r="O1070">
        <v>1077400</v>
      </c>
    </row>
    <row r="1071" spans="10:15">
      <c r="J1071" s="36" t="s">
        <v>889</v>
      </c>
      <c r="K1071">
        <v>21.86</v>
      </c>
      <c r="L1071">
        <v>22.1</v>
      </c>
      <c r="M1071">
        <v>21.58</v>
      </c>
      <c r="N1071">
        <v>21.8</v>
      </c>
      <c r="O1071">
        <v>1180100</v>
      </c>
    </row>
    <row r="1072" spans="10:15">
      <c r="J1072" s="36" t="s">
        <v>890</v>
      </c>
      <c r="K1072">
        <v>21.8</v>
      </c>
      <c r="L1072">
        <v>21.9</v>
      </c>
      <c r="M1072">
        <v>21.36</v>
      </c>
      <c r="N1072">
        <v>21.7</v>
      </c>
      <c r="O1072">
        <v>573900</v>
      </c>
    </row>
    <row r="1073" spans="10:15">
      <c r="J1073" s="36" t="s">
        <v>891</v>
      </c>
      <c r="K1073">
        <v>21.96</v>
      </c>
      <c r="L1073">
        <v>21.96</v>
      </c>
      <c r="M1073">
        <v>21.82</v>
      </c>
      <c r="N1073">
        <v>21.88</v>
      </c>
      <c r="O1073">
        <v>1117900</v>
      </c>
    </row>
    <row r="1074" spans="10:15">
      <c r="J1074" s="36" t="s">
        <v>892</v>
      </c>
      <c r="K1074">
        <v>21.94</v>
      </c>
      <c r="L1074">
        <v>22.06</v>
      </c>
      <c r="M1074">
        <v>21.8</v>
      </c>
      <c r="N1074">
        <v>21.9</v>
      </c>
      <c r="O1074">
        <v>1173500</v>
      </c>
    </row>
    <row r="1075" spans="10:15">
      <c r="J1075" s="36" t="s">
        <v>893</v>
      </c>
      <c r="K1075">
        <v>21.98</v>
      </c>
      <c r="L1075">
        <v>21.98</v>
      </c>
      <c r="M1075">
        <v>21.6</v>
      </c>
      <c r="N1075">
        <v>21.86</v>
      </c>
      <c r="O1075">
        <v>1925300</v>
      </c>
    </row>
    <row r="1076" spans="10:15">
      <c r="J1076" s="36" t="s">
        <v>894</v>
      </c>
      <c r="K1076">
        <v>22.32</v>
      </c>
      <c r="L1076">
        <v>22.32</v>
      </c>
      <c r="M1076">
        <v>21.8</v>
      </c>
      <c r="N1076">
        <v>21.9</v>
      </c>
      <c r="O1076">
        <v>1496800</v>
      </c>
    </row>
    <row r="1077" spans="10:15">
      <c r="J1077" s="36" t="s">
        <v>895</v>
      </c>
      <c r="K1077">
        <v>22.46</v>
      </c>
      <c r="L1077">
        <v>22.46</v>
      </c>
      <c r="M1077">
        <v>21.98</v>
      </c>
      <c r="N1077">
        <v>22.04</v>
      </c>
      <c r="O1077">
        <v>1433000</v>
      </c>
    </row>
    <row r="1078" spans="10:15">
      <c r="J1078" s="36" t="s">
        <v>896</v>
      </c>
      <c r="K1078">
        <v>22.6</v>
      </c>
      <c r="L1078">
        <v>22.6</v>
      </c>
      <c r="M1078">
        <v>22.38</v>
      </c>
      <c r="N1078">
        <v>22.46</v>
      </c>
      <c r="O1078">
        <v>603000</v>
      </c>
    </row>
    <row r="1079" spans="10:15">
      <c r="J1079" s="36">
        <v>41579</v>
      </c>
      <c r="K1079">
        <v>22.82</v>
      </c>
      <c r="L1079">
        <v>22.82</v>
      </c>
      <c r="M1079">
        <v>22.32</v>
      </c>
      <c r="N1079">
        <v>22.48</v>
      </c>
      <c r="O1079">
        <v>1298000</v>
      </c>
    </row>
    <row r="1080" spans="10:15">
      <c r="J1080" s="36">
        <v>41548</v>
      </c>
      <c r="K1080">
        <v>23.02</v>
      </c>
      <c r="L1080">
        <v>23.08</v>
      </c>
      <c r="M1080">
        <v>22.4</v>
      </c>
      <c r="N1080">
        <v>22.5</v>
      </c>
      <c r="O1080">
        <v>743200</v>
      </c>
    </row>
    <row r="1081" spans="10:15">
      <c r="J1081" s="36">
        <v>41518</v>
      </c>
      <c r="K1081">
        <v>22.6</v>
      </c>
      <c r="L1081">
        <v>22.7</v>
      </c>
      <c r="M1081">
        <v>22.48</v>
      </c>
      <c r="N1081">
        <v>22.54</v>
      </c>
      <c r="O1081">
        <v>603100</v>
      </c>
    </row>
    <row r="1082" spans="10:15">
      <c r="J1082" s="36">
        <v>41487</v>
      </c>
      <c r="K1082">
        <v>22.9</v>
      </c>
      <c r="L1082">
        <v>22.94</v>
      </c>
      <c r="M1082">
        <v>22.46</v>
      </c>
      <c r="N1082">
        <v>22.62</v>
      </c>
      <c r="O1082">
        <v>839400</v>
      </c>
    </row>
    <row r="1083" spans="10:15">
      <c r="J1083" s="36">
        <v>41456</v>
      </c>
      <c r="K1083">
        <v>23</v>
      </c>
      <c r="L1083">
        <v>23</v>
      </c>
      <c r="M1083">
        <v>22.7</v>
      </c>
      <c r="N1083">
        <v>22.94</v>
      </c>
      <c r="O1083">
        <v>549800</v>
      </c>
    </row>
    <row r="1084" spans="10:15">
      <c r="J1084" s="36">
        <v>41365</v>
      </c>
      <c r="K1084">
        <v>23.1</v>
      </c>
      <c r="L1084">
        <v>23.1</v>
      </c>
      <c r="M1084">
        <v>22.22</v>
      </c>
      <c r="N1084">
        <v>22.82</v>
      </c>
      <c r="O1084">
        <v>473100</v>
      </c>
    </row>
    <row r="1085" spans="10:15">
      <c r="J1085" s="36">
        <v>41334</v>
      </c>
      <c r="K1085">
        <v>23</v>
      </c>
      <c r="L1085">
        <v>23</v>
      </c>
      <c r="M1085">
        <v>22.72</v>
      </c>
      <c r="N1085">
        <v>22.8</v>
      </c>
      <c r="O1085">
        <v>429100</v>
      </c>
    </row>
    <row r="1086" spans="10:15">
      <c r="J1086" s="36">
        <v>41306</v>
      </c>
      <c r="K1086">
        <v>23</v>
      </c>
      <c r="L1086">
        <v>23</v>
      </c>
      <c r="M1086">
        <v>22.64</v>
      </c>
      <c r="N1086">
        <v>22.68</v>
      </c>
      <c r="O1086">
        <v>661400</v>
      </c>
    </row>
    <row r="1087" spans="10:15">
      <c r="J1087" s="36" t="s">
        <v>897</v>
      </c>
      <c r="K1087">
        <v>21.9</v>
      </c>
      <c r="L1087">
        <v>24</v>
      </c>
      <c r="M1087">
        <v>21.9</v>
      </c>
      <c r="N1087">
        <v>24</v>
      </c>
      <c r="O1087">
        <v>1190900</v>
      </c>
    </row>
    <row r="1088" spans="10:15">
      <c r="J1088" s="36" t="s">
        <v>898</v>
      </c>
      <c r="K1088">
        <v>22.42</v>
      </c>
      <c r="L1088">
        <v>22.42</v>
      </c>
      <c r="M1088">
        <v>21.8</v>
      </c>
      <c r="N1088">
        <v>21.94</v>
      </c>
      <c r="O1088">
        <v>237200</v>
      </c>
    </row>
    <row r="1089" spans="10:15">
      <c r="J1089" s="36" t="s">
        <v>899</v>
      </c>
      <c r="K1089">
        <v>22.08</v>
      </c>
      <c r="L1089">
        <v>22.18</v>
      </c>
      <c r="M1089">
        <v>22</v>
      </c>
      <c r="N1089">
        <v>22.1</v>
      </c>
      <c r="O1089">
        <v>443600</v>
      </c>
    </row>
    <row r="1090" spans="10:15">
      <c r="J1090" s="36" t="s">
        <v>900</v>
      </c>
      <c r="K1090">
        <v>22</v>
      </c>
      <c r="L1090">
        <v>22.1</v>
      </c>
      <c r="M1090">
        <v>22</v>
      </c>
      <c r="N1090">
        <v>22.08</v>
      </c>
      <c r="O1090">
        <v>84700</v>
      </c>
    </row>
    <row r="1091" spans="10:15">
      <c r="J1091" s="36" t="s">
        <v>901</v>
      </c>
      <c r="K1091">
        <v>21.64</v>
      </c>
      <c r="L1091">
        <v>22.1</v>
      </c>
      <c r="M1091">
        <v>21.64</v>
      </c>
      <c r="N1091">
        <v>22</v>
      </c>
      <c r="O1091">
        <v>468900</v>
      </c>
    </row>
    <row r="1092" spans="10:15">
      <c r="J1092" s="36" t="s">
        <v>902</v>
      </c>
      <c r="K1092">
        <v>21.6</v>
      </c>
      <c r="L1092">
        <v>21.72</v>
      </c>
      <c r="M1092">
        <v>21.52</v>
      </c>
      <c r="N1092">
        <v>21.52</v>
      </c>
      <c r="O1092">
        <v>734500</v>
      </c>
    </row>
    <row r="1093" spans="10:15">
      <c r="J1093" s="36" t="s">
        <v>903</v>
      </c>
      <c r="K1093">
        <v>21.78</v>
      </c>
      <c r="L1093">
        <v>21.86</v>
      </c>
      <c r="M1093">
        <v>21.66</v>
      </c>
      <c r="N1093">
        <v>21.8</v>
      </c>
      <c r="O1093">
        <v>1475600</v>
      </c>
    </row>
    <row r="1094" spans="10:15">
      <c r="J1094" s="36" t="s">
        <v>904</v>
      </c>
      <c r="K1094">
        <v>21.6</v>
      </c>
      <c r="L1094">
        <v>22.1</v>
      </c>
      <c r="M1094">
        <v>21.46</v>
      </c>
      <c r="N1094">
        <v>21.78</v>
      </c>
      <c r="O1094">
        <v>890000</v>
      </c>
    </row>
    <row r="1095" spans="10:15">
      <c r="J1095" s="36" t="s">
        <v>905</v>
      </c>
      <c r="K1095">
        <v>21.46</v>
      </c>
      <c r="L1095">
        <v>21.72</v>
      </c>
      <c r="M1095">
        <v>21.44</v>
      </c>
      <c r="N1095">
        <v>21.58</v>
      </c>
      <c r="O1095">
        <v>823700</v>
      </c>
    </row>
    <row r="1096" spans="10:15">
      <c r="J1096" s="36" t="s">
        <v>906</v>
      </c>
      <c r="K1096">
        <v>21.66</v>
      </c>
      <c r="L1096">
        <v>21.7</v>
      </c>
      <c r="M1096">
        <v>21.06</v>
      </c>
      <c r="N1096">
        <v>21.46</v>
      </c>
      <c r="O1096">
        <v>152000</v>
      </c>
    </row>
    <row r="1097" spans="10:15">
      <c r="J1097" s="36" t="s">
        <v>907</v>
      </c>
      <c r="K1097">
        <v>21.56</v>
      </c>
      <c r="L1097">
        <v>21.68</v>
      </c>
      <c r="M1097">
        <v>21.3</v>
      </c>
      <c r="N1097">
        <v>21.32</v>
      </c>
      <c r="O1097">
        <v>1135100</v>
      </c>
    </row>
    <row r="1098" spans="10:15">
      <c r="J1098" s="36" t="s">
        <v>908</v>
      </c>
      <c r="K1098">
        <v>21.34</v>
      </c>
      <c r="L1098">
        <v>21.68</v>
      </c>
      <c r="M1098">
        <v>21.22</v>
      </c>
      <c r="N1098">
        <v>21.58</v>
      </c>
      <c r="O1098">
        <v>277800</v>
      </c>
    </row>
    <row r="1099" spans="10:15">
      <c r="J1099" s="36">
        <v>41255</v>
      </c>
      <c r="K1099">
        <v>21.46</v>
      </c>
      <c r="L1099">
        <v>21.7</v>
      </c>
      <c r="M1099">
        <v>21.14</v>
      </c>
      <c r="N1099">
        <v>21.38</v>
      </c>
      <c r="O1099">
        <v>1064700</v>
      </c>
    </row>
    <row r="1100" spans="10:15">
      <c r="J1100" s="36">
        <v>41225</v>
      </c>
      <c r="K1100">
        <v>20.94</v>
      </c>
      <c r="L1100">
        <v>21.76</v>
      </c>
      <c r="M1100">
        <v>20.94</v>
      </c>
      <c r="N1100">
        <v>21.1</v>
      </c>
      <c r="O1100">
        <v>752300</v>
      </c>
    </row>
    <row r="1101" spans="10:15">
      <c r="J1101" s="36">
        <v>41194</v>
      </c>
      <c r="K1101">
        <v>20.74</v>
      </c>
      <c r="L1101">
        <v>21</v>
      </c>
      <c r="M1101">
        <v>20.7</v>
      </c>
      <c r="N1101">
        <v>20.86</v>
      </c>
      <c r="O1101">
        <v>1005900</v>
      </c>
    </row>
    <row r="1102" spans="10:15">
      <c r="J1102" s="36">
        <v>41102</v>
      </c>
      <c r="K1102">
        <v>20.7</v>
      </c>
      <c r="L1102">
        <v>20.76</v>
      </c>
      <c r="M1102">
        <v>20.7</v>
      </c>
      <c r="N1102">
        <v>20.74</v>
      </c>
      <c r="O1102">
        <v>786100</v>
      </c>
    </row>
    <row r="1103" spans="10:15">
      <c r="J1103" s="36">
        <v>41072</v>
      </c>
      <c r="K1103">
        <v>20.6</v>
      </c>
      <c r="L1103">
        <v>20.8</v>
      </c>
      <c r="M1103">
        <v>20.6</v>
      </c>
      <c r="N1103">
        <v>20.7</v>
      </c>
      <c r="O1103">
        <v>1049000</v>
      </c>
    </row>
    <row r="1104" spans="10:15">
      <c r="J1104" s="36">
        <v>41041</v>
      </c>
      <c r="K1104">
        <v>20.94</v>
      </c>
      <c r="L1104">
        <v>20.94</v>
      </c>
      <c r="M1104">
        <v>20.68</v>
      </c>
      <c r="N1104">
        <v>20.7</v>
      </c>
      <c r="O1104">
        <v>837600</v>
      </c>
    </row>
    <row r="1105" spans="10:15">
      <c r="J1105" s="36">
        <v>41011</v>
      </c>
      <c r="K1105">
        <v>20.68</v>
      </c>
      <c r="L1105">
        <v>20.74</v>
      </c>
      <c r="M1105">
        <v>20.64</v>
      </c>
      <c r="N1105">
        <v>20.7</v>
      </c>
      <c r="O1105">
        <v>426200</v>
      </c>
    </row>
    <row r="1106" spans="10:15">
      <c r="J1106" s="36">
        <v>40980</v>
      </c>
      <c r="K1106">
        <v>20.52</v>
      </c>
      <c r="L1106">
        <v>20.68</v>
      </c>
      <c r="M1106">
        <v>20.52</v>
      </c>
      <c r="N1106">
        <v>20.68</v>
      </c>
      <c r="O1106">
        <v>797900</v>
      </c>
    </row>
    <row r="1107" spans="10:15">
      <c r="J1107" s="36" t="s">
        <v>909</v>
      </c>
      <c r="K1107">
        <v>20.74</v>
      </c>
      <c r="L1107">
        <v>20.76</v>
      </c>
      <c r="M1107">
        <v>20.64</v>
      </c>
      <c r="N1107">
        <v>20.64</v>
      </c>
      <c r="O1107">
        <v>2495000</v>
      </c>
    </row>
    <row r="1108" spans="10:15">
      <c r="J1108" s="36" t="s">
        <v>910</v>
      </c>
      <c r="K1108">
        <v>20.72</v>
      </c>
      <c r="L1108">
        <v>20.8</v>
      </c>
      <c r="M1108">
        <v>20.72</v>
      </c>
      <c r="N1108">
        <v>20.72</v>
      </c>
      <c r="O1108">
        <v>907900</v>
      </c>
    </row>
    <row r="1109" spans="10:15">
      <c r="J1109" s="36" t="s">
        <v>911</v>
      </c>
      <c r="K1109">
        <v>20.5</v>
      </c>
      <c r="L1109">
        <v>20.8</v>
      </c>
      <c r="M1109">
        <v>20.5</v>
      </c>
      <c r="N1109">
        <v>20.72</v>
      </c>
      <c r="O1109">
        <v>2518100</v>
      </c>
    </row>
    <row r="1110" spans="10:15">
      <c r="J1110" s="36" t="s">
        <v>912</v>
      </c>
      <c r="K1110">
        <v>20.9</v>
      </c>
      <c r="L1110">
        <v>20.9</v>
      </c>
      <c r="M1110">
        <v>20.5</v>
      </c>
      <c r="N1110">
        <v>20.68</v>
      </c>
      <c r="O1110">
        <v>1793900</v>
      </c>
    </row>
    <row r="1111" spans="10:15">
      <c r="J1111" s="36" t="s">
        <v>913</v>
      </c>
      <c r="K1111">
        <v>20.9</v>
      </c>
      <c r="L1111">
        <v>20.9</v>
      </c>
      <c r="M1111">
        <v>20.52</v>
      </c>
      <c r="N1111">
        <v>20.68</v>
      </c>
      <c r="O1111">
        <v>1243000</v>
      </c>
    </row>
    <row r="1112" spans="10:15">
      <c r="J1112" s="36" t="s">
        <v>914</v>
      </c>
      <c r="K1112">
        <v>20.66</v>
      </c>
      <c r="L1112">
        <v>20.66</v>
      </c>
      <c r="M1112">
        <v>20.62</v>
      </c>
      <c r="N1112">
        <v>20.64</v>
      </c>
      <c r="O1112">
        <v>895700</v>
      </c>
    </row>
    <row r="1113" spans="10:15">
      <c r="J1113" s="36" t="s">
        <v>915</v>
      </c>
      <c r="K1113">
        <v>20.6</v>
      </c>
      <c r="L1113">
        <v>20.98</v>
      </c>
      <c r="M1113">
        <v>20.58</v>
      </c>
      <c r="N1113">
        <v>20.58</v>
      </c>
      <c r="O1113">
        <v>1668100</v>
      </c>
    </row>
    <row r="1114" spans="10:15">
      <c r="J1114" s="36" t="s">
        <v>916</v>
      </c>
      <c r="K1114">
        <v>20.64</v>
      </c>
      <c r="L1114">
        <v>20.64</v>
      </c>
      <c r="M1114">
        <v>20.56</v>
      </c>
      <c r="N1114">
        <v>20.56</v>
      </c>
      <c r="O1114">
        <v>1296000</v>
      </c>
    </row>
    <row r="1115" spans="10:15">
      <c r="J1115" s="36" t="s">
        <v>917</v>
      </c>
      <c r="K1115">
        <v>20.78</v>
      </c>
      <c r="L1115">
        <v>20.78</v>
      </c>
      <c r="M1115">
        <v>20.56</v>
      </c>
      <c r="N1115">
        <v>20.58</v>
      </c>
      <c r="O1115">
        <v>1891300</v>
      </c>
    </row>
    <row r="1116" spans="10:15">
      <c r="J1116" s="36" t="s">
        <v>918</v>
      </c>
      <c r="K1116">
        <v>20.6</v>
      </c>
      <c r="L1116">
        <v>20.62</v>
      </c>
      <c r="M1116">
        <v>20.52</v>
      </c>
      <c r="N1116">
        <v>20.6</v>
      </c>
      <c r="O1116">
        <v>1090700</v>
      </c>
    </row>
    <row r="1117" spans="10:15">
      <c r="J1117" s="36" t="s">
        <v>919</v>
      </c>
      <c r="K1117">
        <v>20.88</v>
      </c>
      <c r="L1117">
        <v>20.92</v>
      </c>
      <c r="M1117">
        <v>20.7</v>
      </c>
      <c r="N1117">
        <v>20.74</v>
      </c>
      <c r="O1117">
        <v>844200</v>
      </c>
    </row>
    <row r="1118" spans="10:15">
      <c r="J1118" s="36" t="s">
        <v>920</v>
      </c>
      <c r="K1118">
        <v>20.7</v>
      </c>
      <c r="L1118">
        <v>20.82</v>
      </c>
      <c r="M1118">
        <v>20.7</v>
      </c>
      <c r="N1118">
        <v>20.8</v>
      </c>
      <c r="O1118">
        <v>2868300</v>
      </c>
    </row>
    <row r="1119" spans="10:15">
      <c r="J1119" s="36">
        <v>41254</v>
      </c>
      <c r="K1119">
        <v>21</v>
      </c>
      <c r="L1119">
        <v>21</v>
      </c>
      <c r="M1119">
        <v>20.72</v>
      </c>
      <c r="N1119">
        <v>20.72</v>
      </c>
      <c r="O1119">
        <v>543600</v>
      </c>
    </row>
    <row r="1120" spans="10:15">
      <c r="J1120" s="36">
        <v>41163</v>
      </c>
      <c r="K1120">
        <v>21</v>
      </c>
      <c r="L1120">
        <v>21</v>
      </c>
      <c r="M1120">
        <v>20.82</v>
      </c>
      <c r="N1120">
        <v>20.98</v>
      </c>
      <c r="O1120">
        <v>424500</v>
      </c>
    </row>
    <row r="1121" spans="10:15">
      <c r="J1121" s="36">
        <v>41132</v>
      </c>
      <c r="K1121">
        <v>20.98</v>
      </c>
      <c r="L1121">
        <v>21</v>
      </c>
      <c r="M1121">
        <v>20.5</v>
      </c>
      <c r="N1121">
        <v>21</v>
      </c>
      <c r="O1121">
        <v>548600</v>
      </c>
    </row>
    <row r="1122" spans="10:15">
      <c r="J1122" s="36">
        <v>41101</v>
      </c>
      <c r="K1122">
        <v>21.82</v>
      </c>
      <c r="L1122">
        <v>21.82</v>
      </c>
      <c r="M1122">
        <v>20.98</v>
      </c>
      <c r="N1122">
        <v>20.98</v>
      </c>
      <c r="O1122">
        <v>314200</v>
      </c>
    </row>
    <row r="1123" spans="10:15">
      <c r="J1123" s="36">
        <v>41071</v>
      </c>
      <c r="K1123">
        <v>21</v>
      </c>
      <c r="L1123">
        <v>21.04</v>
      </c>
      <c r="M1123">
        <v>20.9</v>
      </c>
      <c r="N1123">
        <v>21</v>
      </c>
      <c r="O1123">
        <v>1133600</v>
      </c>
    </row>
    <row r="1124" spans="10:15">
      <c r="J1124" s="36">
        <v>41040</v>
      </c>
      <c r="K1124">
        <v>21.1</v>
      </c>
      <c r="L1124">
        <v>21.32</v>
      </c>
      <c r="M1124">
        <v>20.9</v>
      </c>
      <c r="N1124">
        <v>21</v>
      </c>
      <c r="O1124">
        <v>1553300</v>
      </c>
    </row>
    <row r="1125" spans="10:15">
      <c r="J1125" s="36">
        <v>40950</v>
      </c>
      <c r="K1125">
        <v>21.4</v>
      </c>
      <c r="L1125">
        <v>21.4</v>
      </c>
      <c r="M1125">
        <v>21.12</v>
      </c>
      <c r="N1125">
        <v>21.2</v>
      </c>
      <c r="O1125">
        <v>461800</v>
      </c>
    </row>
    <row r="1126" spans="10:15">
      <c r="J1126" s="36">
        <v>40919</v>
      </c>
      <c r="K1126">
        <v>21.28</v>
      </c>
      <c r="L1126">
        <v>21.42</v>
      </c>
      <c r="M1126">
        <v>21.28</v>
      </c>
      <c r="N1126">
        <v>21.38</v>
      </c>
      <c r="O1126">
        <v>414600</v>
      </c>
    </row>
    <row r="1127" spans="10:15">
      <c r="J1127" s="36" t="s">
        <v>921</v>
      </c>
      <c r="K1127">
        <v>21.4</v>
      </c>
      <c r="L1127">
        <v>23.38</v>
      </c>
      <c r="M1127">
        <v>21.34</v>
      </c>
      <c r="N1127">
        <v>21.42</v>
      </c>
      <c r="O1127">
        <v>485800</v>
      </c>
    </row>
    <row r="1128" spans="10:15">
      <c r="J1128" s="36" t="s">
        <v>922</v>
      </c>
      <c r="K1128">
        <v>21.4</v>
      </c>
      <c r="L1128">
        <v>21.4</v>
      </c>
      <c r="M1128">
        <v>21.24</v>
      </c>
      <c r="N1128">
        <v>21.38</v>
      </c>
      <c r="O1128">
        <v>112600</v>
      </c>
    </row>
    <row r="1129" spans="10:15">
      <c r="J1129" s="36" t="s">
        <v>923</v>
      </c>
      <c r="K1129">
        <v>21.4</v>
      </c>
      <c r="L1129">
        <v>21.4</v>
      </c>
      <c r="M1129">
        <v>21.22</v>
      </c>
      <c r="N1129">
        <v>21.38</v>
      </c>
      <c r="O1129">
        <v>349600</v>
      </c>
    </row>
    <row r="1130" spans="10:15">
      <c r="J1130" s="36" t="s">
        <v>924</v>
      </c>
      <c r="K1130">
        <v>21.4</v>
      </c>
      <c r="L1130">
        <v>21.4</v>
      </c>
      <c r="M1130">
        <v>21.3</v>
      </c>
      <c r="N1130">
        <v>21.4</v>
      </c>
      <c r="O1130">
        <v>399600</v>
      </c>
    </row>
    <row r="1131" spans="10:15">
      <c r="J1131" s="36" t="s">
        <v>925</v>
      </c>
      <c r="K1131">
        <v>21.3</v>
      </c>
      <c r="L1131">
        <v>21.4</v>
      </c>
      <c r="M1131">
        <v>21.2</v>
      </c>
      <c r="N1131">
        <v>21.4</v>
      </c>
      <c r="O1131">
        <v>201800</v>
      </c>
    </row>
    <row r="1132" spans="10:15">
      <c r="J1132" s="36" t="s">
        <v>926</v>
      </c>
      <c r="K1132">
        <v>21.44</v>
      </c>
      <c r="L1132">
        <v>21.44</v>
      </c>
      <c r="M1132">
        <v>21.3</v>
      </c>
      <c r="N1132">
        <v>21.3</v>
      </c>
      <c r="O1132">
        <v>264300</v>
      </c>
    </row>
    <row r="1133" spans="10:15">
      <c r="J1133" s="36" t="s">
        <v>927</v>
      </c>
      <c r="K1133">
        <v>21.44</v>
      </c>
      <c r="L1133">
        <v>21.44</v>
      </c>
      <c r="M1133">
        <v>21.28</v>
      </c>
      <c r="N1133">
        <v>21.32</v>
      </c>
      <c r="O1133">
        <v>446400</v>
      </c>
    </row>
    <row r="1134" spans="10:15">
      <c r="J1134" s="36" t="s">
        <v>928</v>
      </c>
      <c r="K1134">
        <v>21.36</v>
      </c>
      <c r="L1134">
        <v>21.44</v>
      </c>
      <c r="M1134">
        <v>21.36</v>
      </c>
      <c r="N1134">
        <v>21.42</v>
      </c>
      <c r="O1134">
        <v>618800</v>
      </c>
    </row>
    <row r="1135" spans="10:15">
      <c r="J1135" s="36" t="s">
        <v>929</v>
      </c>
      <c r="K1135">
        <v>21.4</v>
      </c>
      <c r="L1135">
        <v>21.5</v>
      </c>
      <c r="M1135">
        <v>21.4</v>
      </c>
      <c r="N1135">
        <v>21.42</v>
      </c>
      <c r="O1135">
        <v>821800</v>
      </c>
    </row>
    <row r="1136" spans="10:15">
      <c r="J1136" s="36" t="s">
        <v>930</v>
      </c>
      <c r="K1136">
        <v>21.34</v>
      </c>
      <c r="L1136">
        <v>21.42</v>
      </c>
      <c r="M1136">
        <v>21.34</v>
      </c>
      <c r="N1136">
        <v>21.38</v>
      </c>
      <c r="O1136">
        <v>499400</v>
      </c>
    </row>
    <row r="1137" spans="10:15">
      <c r="J1137" s="36" t="s">
        <v>931</v>
      </c>
      <c r="K1137">
        <v>21.4</v>
      </c>
      <c r="L1137">
        <v>21.4</v>
      </c>
      <c r="M1137">
        <v>21.32</v>
      </c>
      <c r="N1137">
        <v>21.34</v>
      </c>
      <c r="O1137">
        <v>639200</v>
      </c>
    </row>
    <row r="1138" spans="10:15">
      <c r="J1138" s="36" t="s">
        <v>932</v>
      </c>
      <c r="K1138">
        <v>21.38</v>
      </c>
      <c r="L1138">
        <v>21.4</v>
      </c>
      <c r="M1138">
        <v>21.38</v>
      </c>
      <c r="N1138">
        <v>21.4</v>
      </c>
      <c r="O1138">
        <v>481500</v>
      </c>
    </row>
    <row r="1139" spans="10:15">
      <c r="J1139" s="36">
        <v>41253</v>
      </c>
      <c r="K1139">
        <v>21.5</v>
      </c>
      <c r="L1139">
        <v>21.64</v>
      </c>
      <c r="M1139">
        <v>21.32</v>
      </c>
      <c r="N1139">
        <v>21.4</v>
      </c>
      <c r="O1139">
        <v>660700</v>
      </c>
    </row>
    <row r="1140" spans="10:15">
      <c r="J1140" s="36">
        <v>41223</v>
      </c>
      <c r="K1140">
        <v>21.48</v>
      </c>
      <c r="L1140">
        <v>21.48</v>
      </c>
      <c r="M1140">
        <v>21.26</v>
      </c>
      <c r="N1140">
        <v>21.32</v>
      </c>
      <c r="O1140">
        <v>163100</v>
      </c>
    </row>
    <row r="1141" spans="10:15">
      <c r="J1141" s="36">
        <v>41192</v>
      </c>
      <c r="K1141">
        <v>21.5</v>
      </c>
      <c r="L1141">
        <v>21.5</v>
      </c>
      <c r="M1141">
        <v>21.34</v>
      </c>
      <c r="N1141">
        <v>21.36</v>
      </c>
      <c r="O1141">
        <v>482300</v>
      </c>
    </row>
    <row r="1142" spans="10:15">
      <c r="J1142" s="36">
        <v>41162</v>
      </c>
      <c r="K1142">
        <v>21.5</v>
      </c>
      <c r="L1142">
        <v>21.5</v>
      </c>
      <c r="M1142">
        <v>21.34</v>
      </c>
      <c r="N1142">
        <v>21.36</v>
      </c>
      <c r="O1142">
        <v>2202400</v>
      </c>
    </row>
    <row r="1143" spans="10:15">
      <c r="J1143" s="36">
        <v>41131</v>
      </c>
      <c r="K1143">
        <v>21.64</v>
      </c>
      <c r="L1143">
        <v>21.64</v>
      </c>
      <c r="M1143">
        <v>21.06</v>
      </c>
      <c r="N1143">
        <v>21.48</v>
      </c>
      <c r="O1143">
        <v>691000</v>
      </c>
    </row>
    <row r="1144" spans="10:15">
      <c r="J1144" s="36">
        <v>41039</v>
      </c>
      <c r="K1144">
        <v>21.54</v>
      </c>
      <c r="L1144">
        <v>21.78</v>
      </c>
      <c r="M1144">
        <v>21.36</v>
      </c>
      <c r="N1144">
        <v>21.42</v>
      </c>
      <c r="O1144">
        <v>1046700</v>
      </c>
    </row>
    <row r="1145" spans="10:15">
      <c r="J1145" s="36">
        <v>41009</v>
      </c>
      <c r="K1145">
        <v>21</v>
      </c>
      <c r="L1145">
        <v>21.54</v>
      </c>
      <c r="M1145">
        <v>21</v>
      </c>
      <c r="N1145">
        <v>21.52</v>
      </c>
      <c r="O1145">
        <v>1481200</v>
      </c>
    </row>
    <row r="1146" spans="10:15">
      <c r="J1146" s="36">
        <v>40978</v>
      </c>
      <c r="K1146">
        <v>22</v>
      </c>
      <c r="L1146">
        <v>22</v>
      </c>
      <c r="M1146">
        <v>20.74</v>
      </c>
      <c r="N1146">
        <v>20.9</v>
      </c>
      <c r="O1146">
        <v>4316900</v>
      </c>
    </row>
    <row r="1147" spans="10:15">
      <c r="J1147" s="36">
        <v>40949</v>
      </c>
      <c r="K1147">
        <v>21.96</v>
      </c>
      <c r="L1147">
        <v>22.1</v>
      </c>
      <c r="M1147">
        <v>21.92</v>
      </c>
      <c r="N1147">
        <v>22.04</v>
      </c>
      <c r="O1147">
        <v>939500</v>
      </c>
    </row>
    <row r="1148" spans="10:15">
      <c r="J1148" s="36">
        <v>40918</v>
      </c>
      <c r="K1148">
        <v>22</v>
      </c>
      <c r="L1148">
        <v>22.02</v>
      </c>
      <c r="M1148">
        <v>21.9</v>
      </c>
      <c r="N1148">
        <v>21.96</v>
      </c>
      <c r="O1148">
        <v>532700</v>
      </c>
    </row>
    <row r="1149" spans="10:15">
      <c r="J1149" s="36" t="s">
        <v>933</v>
      </c>
      <c r="K1149">
        <v>22.1</v>
      </c>
      <c r="L1149">
        <v>22.16</v>
      </c>
      <c r="M1149">
        <v>22</v>
      </c>
      <c r="N1149">
        <v>22.06</v>
      </c>
      <c r="O1149">
        <v>1629900</v>
      </c>
    </row>
    <row r="1150" spans="10:15">
      <c r="J1150" s="36" t="s">
        <v>934</v>
      </c>
      <c r="K1150">
        <v>22.16</v>
      </c>
      <c r="L1150">
        <v>22.16</v>
      </c>
      <c r="M1150">
        <v>22</v>
      </c>
      <c r="N1150">
        <v>22.06</v>
      </c>
      <c r="O1150">
        <v>391500</v>
      </c>
    </row>
    <row r="1151" spans="10:15">
      <c r="J1151" s="36" t="s">
        <v>935</v>
      </c>
      <c r="K1151">
        <v>22.16</v>
      </c>
      <c r="L1151">
        <v>22.16</v>
      </c>
      <c r="M1151">
        <v>22.02</v>
      </c>
      <c r="N1151">
        <v>22.06</v>
      </c>
      <c r="O1151">
        <v>998300</v>
      </c>
    </row>
    <row r="1152" spans="10:15">
      <c r="J1152" s="36" t="s">
        <v>936</v>
      </c>
      <c r="K1152">
        <v>22.2</v>
      </c>
      <c r="L1152">
        <v>22.22</v>
      </c>
      <c r="M1152">
        <v>22</v>
      </c>
      <c r="N1152">
        <v>22.2</v>
      </c>
      <c r="O1152">
        <v>445300</v>
      </c>
    </row>
    <row r="1153" spans="10:15">
      <c r="J1153" s="36" t="s">
        <v>937</v>
      </c>
      <c r="K1153">
        <v>22.06</v>
      </c>
      <c r="L1153">
        <v>22.2</v>
      </c>
      <c r="M1153">
        <v>21.9</v>
      </c>
      <c r="N1153">
        <v>22.06</v>
      </c>
      <c r="O1153">
        <v>432800</v>
      </c>
    </row>
    <row r="1154" spans="10:15">
      <c r="J1154" s="36" t="s">
        <v>938</v>
      </c>
      <c r="K1154">
        <v>22.36</v>
      </c>
      <c r="L1154">
        <v>22.36</v>
      </c>
      <c r="M1154">
        <v>22.06</v>
      </c>
      <c r="N1154">
        <v>22.06</v>
      </c>
      <c r="O1154">
        <v>2366000</v>
      </c>
    </row>
    <row r="1155" spans="10:15">
      <c r="J1155" s="36" t="s">
        <v>939</v>
      </c>
      <c r="K1155">
        <v>22.24</v>
      </c>
      <c r="L1155">
        <v>22.4</v>
      </c>
      <c r="M1155">
        <v>22</v>
      </c>
      <c r="N1155">
        <v>22.16</v>
      </c>
      <c r="O1155">
        <v>1030500</v>
      </c>
    </row>
    <row r="1156" spans="10:15">
      <c r="J1156" s="36" t="s">
        <v>940</v>
      </c>
      <c r="K1156">
        <v>22.3</v>
      </c>
      <c r="L1156">
        <v>22.3</v>
      </c>
      <c r="M1156">
        <v>22.1</v>
      </c>
      <c r="N1156">
        <v>22.24</v>
      </c>
      <c r="O1156">
        <v>561300</v>
      </c>
    </row>
    <row r="1157" spans="10:15">
      <c r="J1157" s="36" t="s">
        <v>941</v>
      </c>
      <c r="K1157">
        <v>22.06</v>
      </c>
      <c r="L1157">
        <v>22.24</v>
      </c>
      <c r="M1157">
        <v>21.52</v>
      </c>
      <c r="N1157">
        <v>22.24</v>
      </c>
      <c r="O1157">
        <v>1928400</v>
      </c>
    </row>
    <row r="1158" spans="10:15">
      <c r="J1158" s="36" t="s">
        <v>942</v>
      </c>
      <c r="K1158">
        <v>22.2</v>
      </c>
      <c r="L1158">
        <v>22.36</v>
      </c>
      <c r="M1158">
        <v>22.08</v>
      </c>
      <c r="N1158">
        <v>22.36</v>
      </c>
      <c r="O1158">
        <v>1617000</v>
      </c>
    </row>
    <row r="1159" spans="10:15">
      <c r="J1159" s="36" t="s">
        <v>943</v>
      </c>
      <c r="K1159">
        <v>22</v>
      </c>
      <c r="L1159">
        <v>22.1</v>
      </c>
      <c r="M1159">
        <v>22</v>
      </c>
      <c r="N1159">
        <v>22.1</v>
      </c>
      <c r="O1159">
        <v>1449000</v>
      </c>
    </row>
    <row r="1160" spans="10:15">
      <c r="J1160" s="36">
        <v>41252</v>
      </c>
      <c r="K1160">
        <v>22.04</v>
      </c>
      <c r="L1160">
        <v>22.06</v>
      </c>
      <c r="M1160">
        <v>22</v>
      </c>
      <c r="N1160">
        <v>22.02</v>
      </c>
      <c r="O1160">
        <v>1923500</v>
      </c>
    </row>
    <row r="1161" spans="10:15">
      <c r="J1161" s="36">
        <v>41222</v>
      </c>
      <c r="K1161">
        <v>22.28</v>
      </c>
      <c r="L1161">
        <v>22.28</v>
      </c>
      <c r="M1161">
        <v>21.98</v>
      </c>
      <c r="N1161">
        <v>22.04</v>
      </c>
      <c r="O1161">
        <v>1306600</v>
      </c>
    </row>
    <row r="1162" spans="10:15">
      <c r="J1162" s="36">
        <v>41191</v>
      </c>
      <c r="K1162">
        <v>22.3</v>
      </c>
      <c r="L1162">
        <v>22.3</v>
      </c>
      <c r="M1162">
        <v>22</v>
      </c>
      <c r="N1162">
        <v>22.28</v>
      </c>
      <c r="O1162">
        <v>637600</v>
      </c>
    </row>
    <row r="1163" spans="10:15">
      <c r="J1163" s="36">
        <v>41099</v>
      </c>
      <c r="K1163">
        <v>22.22</v>
      </c>
      <c r="L1163">
        <v>22.3</v>
      </c>
      <c r="M1163">
        <v>22</v>
      </c>
      <c r="N1163">
        <v>22.3</v>
      </c>
      <c r="O1163">
        <v>563100</v>
      </c>
    </row>
    <row r="1164" spans="10:15">
      <c r="J1164" s="36">
        <v>41069</v>
      </c>
      <c r="K1164">
        <v>22.7</v>
      </c>
      <c r="L1164">
        <v>23</v>
      </c>
      <c r="M1164">
        <v>22.26</v>
      </c>
      <c r="N1164">
        <v>22.3</v>
      </c>
      <c r="O1164">
        <v>1011000</v>
      </c>
    </row>
    <row r="1165" spans="10:15">
      <c r="J1165" s="36">
        <v>41038</v>
      </c>
      <c r="K1165">
        <v>23.5</v>
      </c>
      <c r="L1165">
        <v>23.5</v>
      </c>
      <c r="M1165">
        <v>22.9</v>
      </c>
      <c r="N1165">
        <v>22.94</v>
      </c>
      <c r="O1165">
        <v>720100</v>
      </c>
    </row>
    <row r="1166" spans="10:15">
      <c r="J1166" s="36">
        <v>41008</v>
      </c>
      <c r="K1166">
        <v>23.28</v>
      </c>
      <c r="L1166">
        <v>23.46</v>
      </c>
      <c r="M1166">
        <v>23.28</v>
      </c>
      <c r="N1166">
        <v>23.46</v>
      </c>
      <c r="O1166">
        <v>339700</v>
      </c>
    </row>
    <row r="1167" spans="10:15">
      <c r="J1167" s="36">
        <v>40977</v>
      </c>
      <c r="K1167">
        <v>23.24</v>
      </c>
      <c r="L1167">
        <v>23.56</v>
      </c>
      <c r="M1167">
        <v>23.24</v>
      </c>
      <c r="N1167">
        <v>23.4</v>
      </c>
      <c r="O1167">
        <v>529300</v>
      </c>
    </row>
    <row r="1168" spans="10:15">
      <c r="J1168" s="36" t="s">
        <v>944</v>
      </c>
      <c r="K1168">
        <v>23.14</v>
      </c>
      <c r="L1168">
        <v>23.32</v>
      </c>
      <c r="M1168">
        <v>23.14</v>
      </c>
      <c r="N1168">
        <v>23.24</v>
      </c>
      <c r="O1168">
        <v>603000</v>
      </c>
    </row>
    <row r="1169" spans="10:15">
      <c r="J1169" s="36" t="s">
        <v>945</v>
      </c>
      <c r="K1169">
        <v>23.52</v>
      </c>
      <c r="L1169">
        <v>23.54</v>
      </c>
      <c r="M1169">
        <v>23.24</v>
      </c>
      <c r="N1169">
        <v>23.24</v>
      </c>
      <c r="O1169">
        <v>171000</v>
      </c>
    </row>
    <row r="1170" spans="10:15">
      <c r="J1170" s="36" t="s">
        <v>946</v>
      </c>
      <c r="K1170">
        <v>23.58</v>
      </c>
      <c r="L1170">
        <v>23.64</v>
      </c>
      <c r="M1170">
        <v>23.56</v>
      </c>
      <c r="N1170">
        <v>23.56</v>
      </c>
      <c r="O1170">
        <v>150200</v>
      </c>
    </row>
    <row r="1171" spans="10:15">
      <c r="J1171" s="36" t="s">
        <v>947</v>
      </c>
      <c r="K1171">
        <v>23.56</v>
      </c>
      <c r="L1171">
        <v>23.8</v>
      </c>
      <c r="M1171">
        <v>23.56</v>
      </c>
      <c r="N1171">
        <v>23.58</v>
      </c>
      <c r="O1171">
        <v>61800</v>
      </c>
    </row>
    <row r="1172" spans="10:15">
      <c r="J1172" s="36" t="s">
        <v>948</v>
      </c>
      <c r="K1172">
        <v>23.52</v>
      </c>
      <c r="L1172">
        <v>23.82</v>
      </c>
      <c r="M1172">
        <v>23.5</v>
      </c>
      <c r="N1172">
        <v>23.52</v>
      </c>
      <c r="O1172">
        <v>358300</v>
      </c>
    </row>
    <row r="1173" spans="10:15">
      <c r="J1173" s="36" t="s">
        <v>949</v>
      </c>
      <c r="K1173">
        <v>23.6</v>
      </c>
      <c r="L1173">
        <v>23.6</v>
      </c>
      <c r="M1173">
        <v>23.5</v>
      </c>
      <c r="N1173">
        <v>23.52</v>
      </c>
      <c r="O1173">
        <v>137300</v>
      </c>
    </row>
    <row r="1174" spans="10:15">
      <c r="J1174" s="36" t="s">
        <v>950</v>
      </c>
      <c r="K1174">
        <v>23.7</v>
      </c>
      <c r="L1174">
        <v>23.76</v>
      </c>
      <c r="M1174">
        <v>23.4</v>
      </c>
      <c r="N1174">
        <v>23.6</v>
      </c>
      <c r="O1174">
        <v>472800</v>
      </c>
    </row>
    <row r="1175" spans="10:15">
      <c r="J1175" s="36" t="s">
        <v>951</v>
      </c>
      <c r="K1175">
        <v>23.62</v>
      </c>
      <c r="L1175">
        <v>23.8</v>
      </c>
      <c r="M1175">
        <v>23.38</v>
      </c>
      <c r="N1175">
        <v>23.6</v>
      </c>
      <c r="O1175">
        <v>671500</v>
      </c>
    </row>
    <row r="1176" spans="10:15">
      <c r="J1176" s="36" t="s">
        <v>952</v>
      </c>
      <c r="K1176">
        <v>23.72</v>
      </c>
      <c r="L1176">
        <v>23.74</v>
      </c>
      <c r="M1176">
        <v>23.68</v>
      </c>
      <c r="N1176">
        <v>23.74</v>
      </c>
      <c r="O1176">
        <v>338300</v>
      </c>
    </row>
    <row r="1177" spans="10:15">
      <c r="J1177" s="36" t="s">
        <v>953</v>
      </c>
      <c r="K1177">
        <v>23.76</v>
      </c>
      <c r="L1177">
        <v>23.8</v>
      </c>
      <c r="M1177">
        <v>23.68</v>
      </c>
      <c r="N1177">
        <v>23.7</v>
      </c>
      <c r="O1177">
        <v>899000</v>
      </c>
    </row>
    <row r="1178" spans="10:15">
      <c r="J1178" s="36" t="s">
        <v>954</v>
      </c>
      <c r="K1178">
        <v>23.62</v>
      </c>
      <c r="L1178">
        <v>23.8</v>
      </c>
      <c r="M1178">
        <v>23.62</v>
      </c>
      <c r="N1178">
        <v>23.76</v>
      </c>
      <c r="O1178">
        <v>652200</v>
      </c>
    </row>
    <row r="1179" spans="10:15">
      <c r="J1179" s="36" t="s">
        <v>955</v>
      </c>
      <c r="K1179">
        <v>24</v>
      </c>
      <c r="L1179">
        <v>24.02</v>
      </c>
      <c r="M1179">
        <v>23.94</v>
      </c>
      <c r="N1179">
        <v>23.98</v>
      </c>
      <c r="O1179">
        <v>1486800</v>
      </c>
    </row>
    <row r="1180" spans="10:15">
      <c r="J1180" s="36">
        <v>41190</v>
      </c>
      <c r="K1180">
        <v>23.68</v>
      </c>
      <c r="L1180">
        <v>23.74</v>
      </c>
      <c r="M1180">
        <v>23.66</v>
      </c>
      <c r="N1180">
        <v>23.74</v>
      </c>
      <c r="O1180">
        <v>414700</v>
      </c>
    </row>
    <row r="1181" spans="10:15">
      <c r="J1181" s="36">
        <v>41160</v>
      </c>
      <c r="K1181">
        <v>23.5</v>
      </c>
      <c r="L1181">
        <v>23.86</v>
      </c>
      <c r="M1181">
        <v>23.5</v>
      </c>
      <c r="N1181">
        <v>23.74</v>
      </c>
      <c r="O1181">
        <v>446300</v>
      </c>
    </row>
    <row r="1182" spans="10:15">
      <c r="J1182" s="36">
        <v>41129</v>
      </c>
      <c r="K1182">
        <v>23.56</v>
      </c>
      <c r="L1182">
        <v>23.68</v>
      </c>
      <c r="M1182">
        <v>23.52</v>
      </c>
      <c r="N1182">
        <v>23.54</v>
      </c>
      <c r="O1182">
        <v>1414000</v>
      </c>
    </row>
    <row r="1183" spans="10:15">
      <c r="J1183" s="36">
        <v>41098</v>
      </c>
      <c r="K1183">
        <v>23.7</v>
      </c>
      <c r="L1183">
        <v>23.88</v>
      </c>
      <c r="M1183">
        <v>23.44</v>
      </c>
      <c r="N1183">
        <v>23.56</v>
      </c>
      <c r="O1183">
        <v>765600</v>
      </c>
    </row>
    <row r="1184" spans="10:15">
      <c r="J1184" s="36">
        <v>41068</v>
      </c>
      <c r="K1184">
        <v>23.38</v>
      </c>
      <c r="L1184">
        <v>23.7</v>
      </c>
      <c r="M1184">
        <v>23.38</v>
      </c>
      <c r="N1184">
        <v>23.7</v>
      </c>
      <c r="O1184">
        <v>801800</v>
      </c>
    </row>
    <row r="1185" spans="10:15">
      <c r="J1185" s="36">
        <v>40976</v>
      </c>
      <c r="K1185">
        <v>23.74</v>
      </c>
      <c r="L1185">
        <v>23.78</v>
      </c>
      <c r="M1185">
        <v>23.6</v>
      </c>
      <c r="N1185">
        <v>23.78</v>
      </c>
      <c r="O1185">
        <v>863700</v>
      </c>
    </row>
    <row r="1186" spans="10:15">
      <c r="J1186" s="36">
        <v>40947</v>
      </c>
      <c r="K1186">
        <v>23.98</v>
      </c>
      <c r="L1186">
        <v>23.98</v>
      </c>
      <c r="M1186">
        <v>23.7</v>
      </c>
      <c r="N1186">
        <v>23.78</v>
      </c>
      <c r="O1186">
        <v>385200</v>
      </c>
    </row>
    <row r="1187" spans="10:15">
      <c r="J1187" s="36">
        <v>40916</v>
      </c>
      <c r="K1187">
        <v>23.28</v>
      </c>
      <c r="L1187">
        <v>23.86</v>
      </c>
      <c r="M1187">
        <v>23.28</v>
      </c>
      <c r="N1187">
        <v>23.82</v>
      </c>
      <c r="O1187">
        <v>360800</v>
      </c>
    </row>
    <row r="1188" spans="10:15">
      <c r="J1188" s="36" t="s">
        <v>956</v>
      </c>
      <c r="K1188">
        <v>23.56</v>
      </c>
      <c r="L1188">
        <v>23.94</v>
      </c>
      <c r="M1188">
        <v>23.4</v>
      </c>
      <c r="N1188">
        <v>23.76</v>
      </c>
      <c r="O1188">
        <v>964200</v>
      </c>
    </row>
    <row r="1189" spans="10:15">
      <c r="J1189" s="36" t="s">
        <v>957</v>
      </c>
      <c r="K1189">
        <v>23.36</v>
      </c>
      <c r="L1189">
        <v>23.36</v>
      </c>
      <c r="M1189">
        <v>23.26</v>
      </c>
      <c r="N1189">
        <v>23.36</v>
      </c>
      <c r="O1189">
        <v>484900</v>
      </c>
    </row>
    <row r="1190" spans="10:15">
      <c r="J1190" s="36" t="s">
        <v>958</v>
      </c>
      <c r="K1190">
        <v>23.72</v>
      </c>
      <c r="L1190">
        <v>23.72</v>
      </c>
      <c r="M1190">
        <v>23.22</v>
      </c>
      <c r="N1190">
        <v>23.36</v>
      </c>
      <c r="O1190">
        <v>1332900</v>
      </c>
    </row>
    <row r="1191" spans="10:15">
      <c r="J1191" s="36" t="s">
        <v>959</v>
      </c>
      <c r="K1191">
        <v>24.2</v>
      </c>
      <c r="L1191">
        <v>24.2</v>
      </c>
      <c r="M1191">
        <v>23.5</v>
      </c>
      <c r="N1191">
        <v>23.5</v>
      </c>
      <c r="O1191">
        <v>1039600</v>
      </c>
    </row>
    <row r="1192" spans="10:15">
      <c r="J1192" s="36" t="s">
        <v>960</v>
      </c>
      <c r="K1192">
        <v>23.7</v>
      </c>
      <c r="L1192">
        <v>24.16</v>
      </c>
      <c r="M1192">
        <v>23.24</v>
      </c>
      <c r="N1192">
        <v>24.16</v>
      </c>
      <c r="O1192">
        <v>334400</v>
      </c>
    </row>
    <row r="1193" spans="10:15">
      <c r="J1193" s="36" t="s">
        <v>961</v>
      </c>
      <c r="K1193">
        <v>24.02</v>
      </c>
      <c r="L1193">
        <v>24.02</v>
      </c>
      <c r="M1193">
        <v>23.46</v>
      </c>
      <c r="N1193">
        <v>23.7</v>
      </c>
      <c r="O1193">
        <v>705100</v>
      </c>
    </row>
    <row r="1194" spans="10:15">
      <c r="J1194" s="36" t="s">
        <v>962</v>
      </c>
      <c r="K1194">
        <v>24.08</v>
      </c>
      <c r="L1194">
        <v>24.08</v>
      </c>
      <c r="M1194">
        <v>23.9</v>
      </c>
      <c r="N1194">
        <v>23.98</v>
      </c>
      <c r="O1194">
        <v>175000</v>
      </c>
    </row>
    <row r="1195" spans="10:15">
      <c r="J1195" s="36" t="s">
        <v>963</v>
      </c>
      <c r="K1195">
        <v>23.8</v>
      </c>
      <c r="L1195">
        <v>24.04</v>
      </c>
      <c r="M1195">
        <v>23.74</v>
      </c>
      <c r="N1195">
        <v>23.86</v>
      </c>
      <c r="O1195">
        <v>997200</v>
      </c>
    </row>
    <row r="1196" spans="10:15">
      <c r="J1196" s="36" t="s">
        <v>964</v>
      </c>
      <c r="K1196">
        <v>23.8</v>
      </c>
      <c r="L1196">
        <v>23.8</v>
      </c>
      <c r="M1196">
        <v>23.74</v>
      </c>
      <c r="N1196">
        <v>23.76</v>
      </c>
      <c r="O1196">
        <v>427400</v>
      </c>
    </row>
    <row r="1197" spans="10:15">
      <c r="J1197" s="36" t="s">
        <v>965</v>
      </c>
      <c r="K1197">
        <v>23.86</v>
      </c>
      <c r="L1197">
        <v>23.9</v>
      </c>
      <c r="M1197">
        <v>23.8</v>
      </c>
      <c r="N1197">
        <v>23.8</v>
      </c>
      <c r="O1197">
        <v>606100</v>
      </c>
    </row>
    <row r="1198" spans="10:15">
      <c r="J1198" s="36" t="s">
        <v>966</v>
      </c>
      <c r="K1198">
        <v>24.1</v>
      </c>
      <c r="L1198">
        <v>24.1</v>
      </c>
      <c r="M1198">
        <v>23.82</v>
      </c>
      <c r="N1198">
        <v>23.86</v>
      </c>
      <c r="O1198">
        <v>602600</v>
      </c>
    </row>
    <row r="1199" spans="10:15">
      <c r="J1199" s="36" t="s">
        <v>967</v>
      </c>
      <c r="K1199">
        <v>24.08</v>
      </c>
      <c r="L1199">
        <v>24.1</v>
      </c>
      <c r="M1199">
        <v>23.94</v>
      </c>
      <c r="N1199">
        <v>23.94</v>
      </c>
      <c r="O1199">
        <v>353000</v>
      </c>
    </row>
    <row r="1200" spans="10:15">
      <c r="J1200" s="36" t="s">
        <v>968</v>
      </c>
      <c r="K1200">
        <v>24.04</v>
      </c>
      <c r="L1200">
        <v>24.1</v>
      </c>
      <c r="M1200">
        <v>23.84</v>
      </c>
      <c r="N1200">
        <v>23.84</v>
      </c>
      <c r="O1200">
        <v>379400</v>
      </c>
    </row>
    <row r="1201" spans="10:15">
      <c r="J1201" s="36">
        <v>41250</v>
      </c>
      <c r="K1201">
        <v>24.12</v>
      </c>
      <c r="L1201">
        <v>24.24</v>
      </c>
      <c r="M1201">
        <v>24.12</v>
      </c>
      <c r="N1201">
        <v>24.16</v>
      </c>
      <c r="O1201">
        <v>575800</v>
      </c>
    </row>
    <row r="1202" spans="10:15">
      <c r="J1202" s="36">
        <v>41220</v>
      </c>
      <c r="K1202">
        <v>24.2</v>
      </c>
      <c r="L1202">
        <v>24.4</v>
      </c>
      <c r="M1202">
        <v>24.14</v>
      </c>
      <c r="N1202">
        <v>24.3</v>
      </c>
      <c r="O1202">
        <v>778400</v>
      </c>
    </row>
    <row r="1203" spans="10:15">
      <c r="J1203" s="36">
        <v>41189</v>
      </c>
      <c r="K1203">
        <v>24</v>
      </c>
      <c r="L1203">
        <v>24.32</v>
      </c>
      <c r="M1203">
        <v>23.94</v>
      </c>
      <c r="N1203">
        <v>24.12</v>
      </c>
      <c r="O1203">
        <v>580100</v>
      </c>
    </row>
    <row r="1204" spans="10:15">
      <c r="J1204" s="36">
        <v>41159</v>
      </c>
      <c r="K1204">
        <v>24.1</v>
      </c>
      <c r="L1204">
        <v>24.1</v>
      </c>
      <c r="M1204">
        <v>23.82</v>
      </c>
      <c r="N1204">
        <v>23.9</v>
      </c>
      <c r="O1204">
        <v>598500</v>
      </c>
    </row>
    <row r="1205" spans="10:15">
      <c r="J1205" s="36">
        <v>41067</v>
      </c>
      <c r="K1205">
        <v>24.5</v>
      </c>
      <c r="L1205">
        <v>24.5</v>
      </c>
      <c r="M1205">
        <v>24</v>
      </c>
      <c r="N1205">
        <v>24</v>
      </c>
      <c r="O1205">
        <v>339500</v>
      </c>
    </row>
    <row r="1206" spans="10:15">
      <c r="J1206" s="36">
        <v>41036</v>
      </c>
      <c r="K1206">
        <v>23.9</v>
      </c>
      <c r="L1206">
        <v>23.92</v>
      </c>
      <c r="M1206">
        <v>23.88</v>
      </c>
      <c r="N1206">
        <v>23.9</v>
      </c>
      <c r="O1206">
        <v>567100</v>
      </c>
    </row>
    <row r="1207" spans="10:15">
      <c r="J1207" s="36">
        <v>41006</v>
      </c>
      <c r="K1207">
        <v>23.3</v>
      </c>
      <c r="L1207">
        <v>24.5</v>
      </c>
      <c r="M1207">
        <v>23.3</v>
      </c>
      <c r="N1207">
        <v>23.9</v>
      </c>
      <c r="O1207">
        <v>1694300</v>
      </c>
    </row>
    <row r="1208" spans="10:15">
      <c r="J1208" s="36">
        <v>40975</v>
      </c>
      <c r="K1208">
        <v>23.3</v>
      </c>
      <c r="L1208">
        <v>23.3</v>
      </c>
      <c r="M1208">
        <v>23.02</v>
      </c>
      <c r="N1208">
        <v>23.2</v>
      </c>
      <c r="O1208">
        <v>2163700</v>
      </c>
    </row>
    <row r="1209" spans="10:15">
      <c r="J1209" s="36">
        <v>40946</v>
      </c>
      <c r="K1209">
        <v>23.3</v>
      </c>
      <c r="L1209">
        <v>23.3</v>
      </c>
      <c r="M1209">
        <v>23.04</v>
      </c>
      <c r="N1209">
        <v>23.04</v>
      </c>
      <c r="O1209">
        <v>351000</v>
      </c>
    </row>
    <row r="1210" spans="10:15">
      <c r="J1210" s="36" t="s">
        <v>969</v>
      </c>
      <c r="K1210">
        <v>23</v>
      </c>
      <c r="L1210">
        <v>23.48</v>
      </c>
      <c r="M1210">
        <v>22.9</v>
      </c>
      <c r="N1210">
        <v>22.94</v>
      </c>
      <c r="O1210">
        <v>990000</v>
      </c>
    </row>
    <row r="1211" spans="10:15">
      <c r="J1211" s="36" t="s">
        <v>970</v>
      </c>
      <c r="K1211">
        <v>23.04</v>
      </c>
      <c r="L1211">
        <v>23.04</v>
      </c>
      <c r="M1211">
        <v>22.8</v>
      </c>
      <c r="N1211">
        <v>23</v>
      </c>
      <c r="O1211">
        <v>944800</v>
      </c>
    </row>
    <row r="1212" spans="10:15">
      <c r="J1212" s="36" t="s">
        <v>971</v>
      </c>
      <c r="K1212">
        <v>22.92</v>
      </c>
      <c r="L1212">
        <v>23.1</v>
      </c>
      <c r="M1212">
        <v>22.92</v>
      </c>
      <c r="N1212">
        <v>23.04</v>
      </c>
      <c r="O1212">
        <v>2423700</v>
      </c>
    </row>
    <row r="1213" spans="10:15">
      <c r="J1213" s="36" t="s">
        <v>972</v>
      </c>
      <c r="K1213">
        <v>23.1</v>
      </c>
      <c r="L1213">
        <v>23.14</v>
      </c>
      <c r="M1213">
        <v>23.04</v>
      </c>
      <c r="N1213">
        <v>23.04</v>
      </c>
      <c r="O1213">
        <v>652000</v>
      </c>
    </row>
    <row r="1214" spans="10:15">
      <c r="J1214" s="36" t="s">
        <v>973</v>
      </c>
      <c r="K1214">
        <v>22.9</v>
      </c>
      <c r="L1214">
        <v>23.5</v>
      </c>
      <c r="M1214">
        <v>22.86</v>
      </c>
      <c r="N1214">
        <v>23.1</v>
      </c>
      <c r="O1214">
        <v>668500</v>
      </c>
    </row>
    <row r="1215" spans="10:15">
      <c r="J1215" s="36" t="s">
        <v>974</v>
      </c>
      <c r="K1215">
        <v>22.8</v>
      </c>
      <c r="L1215">
        <v>23.12</v>
      </c>
      <c r="M1215">
        <v>22.8</v>
      </c>
      <c r="N1215">
        <v>23.06</v>
      </c>
      <c r="O1215">
        <v>1705100</v>
      </c>
    </row>
    <row r="1216" spans="10:15">
      <c r="J1216" s="36" t="s">
        <v>975</v>
      </c>
      <c r="K1216">
        <v>22.92</v>
      </c>
      <c r="L1216">
        <v>23.08</v>
      </c>
      <c r="M1216">
        <v>22.92</v>
      </c>
      <c r="N1216">
        <v>23.02</v>
      </c>
      <c r="O1216">
        <v>1072500</v>
      </c>
    </row>
    <row r="1217" spans="10:15">
      <c r="J1217" s="36" t="s">
        <v>976</v>
      </c>
      <c r="K1217">
        <v>23.28</v>
      </c>
      <c r="L1217">
        <v>23.28</v>
      </c>
      <c r="M1217">
        <v>22.9</v>
      </c>
      <c r="N1217">
        <v>23</v>
      </c>
      <c r="O1217">
        <v>1943500</v>
      </c>
    </row>
    <row r="1218" spans="10:15">
      <c r="J1218" s="36" t="s">
        <v>977</v>
      </c>
      <c r="K1218">
        <v>22.9</v>
      </c>
      <c r="L1218">
        <v>22.98</v>
      </c>
      <c r="M1218">
        <v>22.9</v>
      </c>
      <c r="N1218">
        <v>22.96</v>
      </c>
      <c r="O1218">
        <v>2399600</v>
      </c>
    </row>
    <row r="1219" spans="10:15">
      <c r="J1219" s="36" t="s">
        <v>978</v>
      </c>
      <c r="K1219">
        <v>22.88</v>
      </c>
      <c r="L1219">
        <v>23.46</v>
      </c>
      <c r="M1219">
        <v>22.86</v>
      </c>
      <c r="N1219">
        <v>22.86</v>
      </c>
      <c r="O1219">
        <v>2492000</v>
      </c>
    </row>
    <row r="1220" spans="10:15">
      <c r="J1220" s="36" t="s">
        <v>979</v>
      </c>
      <c r="K1220">
        <v>22.92</v>
      </c>
      <c r="L1220">
        <v>23</v>
      </c>
      <c r="M1220">
        <v>22.2</v>
      </c>
      <c r="N1220">
        <v>22.88</v>
      </c>
      <c r="O1220">
        <v>975000</v>
      </c>
    </row>
    <row r="1221" spans="10:15">
      <c r="J1221" s="36" t="s">
        <v>980</v>
      </c>
      <c r="K1221">
        <v>22.92</v>
      </c>
      <c r="L1221">
        <v>22.92</v>
      </c>
      <c r="M1221">
        <v>22.8</v>
      </c>
      <c r="N1221">
        <v>22.86</v>
      </c>
      <c r="O1221">
        <v>624800</v>
      </c>
    </row>
    <row r="1222" spans="10:15">
      <c r="J1222" s="36" t="s">
        <v>981</v>
      </c>
      <c r="K1222">
        <v>22.8</v>
      </c>
      <c r="L1222">
        <v>22.88</v>
      </c>
      <c r="M1222">
        <v>22.62</v>
      </c>
      <c r="N1222">
        <v>22.86</v>
      </c>
      <c r="O1222">
        <v>1405800</v>
      </c>
    </row>
    <row r="1223" spans="10:15">
      <c r="J1223" s="36">
        <v>41249</v>
      </c>
      <c r="K1223">
        <v>22.7</v>
      </c>
      <c r="L1223">
        <v>22.84</v>
      </c>
      <c r="M1223">
        <v>22.7</v>
      </c>
      <c r="N1223">
        <v>22.82</v>
      </c>
      <c r="O1223">
        <v>591500</v>
      </c>
    </row>
    <row r="1224" spans="10:15">
      <c r="J1224" s="36">
        <v>41219</v>
      </c>
      <c r="K1224">
        <v>22.78</v>
      </c>
      <c r="L1224">
        <v>23.58</v>
      </c>
      <c r="M1224">
        <v>22.62</v>
      </c>
      <c r="N1224">
        <v>22.8</v>
      </c>
      <c r="O1224">
        <v>1030200</v>
      </c>
    </row>
    <row r="1225" spans="10:15">
      <c r="J1225" s="36">
        <v>41127</v>
      </c>
      <c r="K1225">
        <v>22.74</v>
      </c>
      <c r="L1225">
        <v>22.74</v>
      </c>
      <c r="M1225">
        <v>22.7</v>
      </c>
      <c r="N1225">
        <v>22.72</v>
      </c>
      <c r="O1225">
        <v>455900</v>
      </c>
    </row>
    <row r="1226" spans="10:15">
      <c r="J1226" s="36">
        <v>41096</v>
      </c>
      <c r="K1226">
        <v>22.68</v>
      </c>
      <c r="L1226">
        <v>22.9</v>
      </c>
      <c r="M1226">
        <v>22.58</v>
      </c>
      <c r="N1226">
        <v>22.84</v>
      </c>
      <c r="O1226">
        <v>1447100</v>
      </c>
    </row>
    <row r="1227" spans="10:15">
      <c r="J1227" s="36">
        <v>41066</v>
      </c>
      <c r="K1227">
        <v>22.62</v>
      </c>
      <c r="L1227">
        <v>22.84</v>
      </c>
      <c r="M1227">
        <v>22.3</v>
      </c>
      <c r="N1227">
        <v>22.54</v>
      </c>
      <c r="O1227">
        <v>743300</v>
      </c>
    </row>
    <row r="1228" spans="10:15">
      <c r="J1228" s="36">
        <v>41035</v>
      </c>
      <c r="K1228">
        <v>21.86</v>
      </c>
      <c r="L1228">
        <v>22.24</v>
      </c>
      <c r="M1228">
        <v>21.86</v>
      </c>
      <c r="N1228">
        <v>22.22</v>
      </c>
      <c r="O1228">
        <v>948400</v>
      </c>
    </row>
    <row r="1229" spans="10:15">
      <c r="J1229" s="36">
        <v>41005</v>
      </c>
      <c r="K1229">
        <v>21.62</v>
      </c>
      <c r="L1229">
        <v>21.9</v>
      </c>
      <c r="M1229">
        <v>21.62</v>
      </c>
      <c r="N1229">
        <v>21.86</v>
      </c>
      <c r="O1229">
        <v>525700</v>
      </c>
    </row>
    <row r="1230" spans="10:15">
      <c r="J1230" s="36">
        <v>40914</v>
      </c>
      <c r="K1230">
        <v>22.2</v>
      </c>
      <c r="L1230">
        <v>22.36</v>
      </c>
      <c r="M1230">
        <v>22.18</v>
      </c>
      <c r="N1230">
        <v>22.24</v>
      </c>
      <c r="O1230">
        <v>284200</v>
      </c>
    </row>
    <row r="1231" spans="10:15">
      <c r="J1231" s="36" t="s">
        <v>982</v>
      </c>
      <c r="K1231">
        <v>22.04</v>
      </c>
      <c r="L1231">
        <v>22.46</v>
      </c>
      <c r="M1231">
        <v>22.04</v>
      </c>
      <c r="N1231">
        <v>22.36</v>
      </c>
      <c r="O1231">
        <v>2216200</v>
      </c>
    </row>
    <row r="1232" spans="10:15">
      <c r="J1232" s="36" t="s">
        <v>983</v>
      </c>
      <c r="K1232">
        <v>21.9</v>
      </c>
      <c r="L1232">
        <v>22.1</v>
      </c>
      <c r="M1232">
        <v>21.88</v>
      </c>
      <c r="N1232">
        <v>22.1</v>
      </c>
      <c r="O1232">
        <v>1551400</v>
      </c>
    </row>
    <row r="1233" spans="10:15">
      <c r="J1233" s="36" t="s">
        <v>984</v>
      </c>
      <c r="K1233">
        <v>22.44</v>
      </c>
      <c r="L1233">
        <v>22.44</v>
      </c>
      <c r="M1233">
        <v>21.88</v>
      </c>
      <c r="N1233">
        <v>21.98</v>
      </c>
      <c r="O1233">
        <v>1919800</v>
      </c>
    </row>
    <row r="1234" spans="10:15">
      <c r="J1234" s="36" t="s">
        <v>985</v>
      </c>
      <c r="K1234">
        <v>21.8</v>
      </c>
      <c r="L1234">
        <v>22.1</v>
      </c>
      <c r="M1234">
        <v>21.8</v>
      </c>
      <c r="N1234">
        <v>22.08</v>
      </c>
      <c r="O1234">
        <v>1956000</v>
      </c>
    </row>
    <row r="1235" spans="10:15">
      <c r="J1235" s="36" t="s">
        <v>986</v>
      </c>
      <c r="K1235">
        <v>21.9</v>
      </c>
      <c r="L1235">
        <v>22.06</v>
      </c>
      <c r="M1235">
        <v>21.88</v>
      </c>
      <c r="N1235">
        <v>22.02</v>
      </c>
      <c r="O1235">
        <v>2909100</v>
      </c>
    </row>
    <row r="1236" spans="10:15">
      <c r="J1236" s="36" t="s">
        <v>987</v>
      </c>
      <c r="K1236">
        <v>22</v>
      </c>
      <c r="L1236">
        <v>22.2</v>
      </c>
      <c r="M1236">
        <v>22</v>
      </c>
      <c r="N1236">
        <v>22.16</v>
      </c>
      <c r="O1236">
        <v>1684500</v>
      </c>
    </row>
    <row r="1237" spans="10:15">
      <c r="J1237" s="36" t="s">
        <v>988</v>
      </c>
      <c r="K1237">
        <v>21.94</v>
      </c>
      <c r="L1237">
        <v>22.1</v>
      </c>
      <c r="M1237">
        <v>21.94</v>
      </c>
      <c r="N1237">
        <v>22</v>
      </c>
      <c r="O1237">
        <v>934100</v>
      </c>
    </row>
    <row r="1238" spans="10:15">
      <c r="J1238" s="36" t="s">
        <v>989</v>
      </c>
      <c r="K1238">
        <v>22.12</v>
      </c>
      <c r="L1238">
        <v>22.12</v>
      </c>
      <c r="M1238">
        <v>21.96</v>
      </c>
      <c r="N1238">
        <v>22.08</v>
      </c>
      <c r="O1238">
        <v>3236200</v>
      </c>
    </row>
    <row r="1239" spans="10:15">
      <c r="J1239" s="36" t="s">
        <v>990</v>
      </c>
      <c r="K1239">
        <v>22</v>
      </c>
      <c r="L1239">
        <v>22.44</v>
      </c>
      <c r="M1239">
        <v>21.76</v>
      </c>
      <c r="N1239">
        <v>22.04</v>
      </c>
      <c r="O1239">
        <v>1176100</v>
      </c>
    </row>
    <row r="1240" spans="10:15">
      <c r="J1240" s="36" t="s">
        <v>991</v>
      </c>
      <c r="K1240">
        <v>22.02</v>
      </c>
      <c r="L1240">
        <v>22.36</v>
      </c>
      <c r="M1240">
        <v>21.5</v>
      </c>
      <c r="N1240">
        <v>22.1</v>
      </c>
      <c r="O1240">
        <v>1069300</v>
      </c>
    </row>
    <row r="1241" spans="10:15">
      <c r="J1241" s="36" t="s">
        <v>992</v>
      </c>
      <c r="K1241">
        <v>21.94</v>
      </c>
      <c r="L1241">
        <v>22.36</v>
      </c>
      <c r="M1241">
        <v>21.94</v>
      </c>
      <c r="N1241">
        <v>22.16</v>
      </c>
      <c r="O1241">
        <v>1686200</v>
      </c>
    </row>
    <row r="1242" spans="10:15">
      <c r="J1242" s="36" t="s">
        <v>993</v>
      </c>
      <c r="K1242">
        <v>22.84</v>
      </c>
      <c r="L1242">
        <v>22.84</v>
      </c>
      <c r="M1242">
        <v>22.16</v>
      </c>
      <c r="N1242">
        <v>22.26</v>
      </c>
      <c r="O1242">
        <v>1632100</v>
      </c>
    </row>
    <row r="1243" spans="10:15">
      <c r="J1243" s="36" t="s">
        <v>994</v>
      </c>
      <c r="K1243">
        <v>23</v>
      </c>
      <c r="L1243">
        <v>23.08</v>
      </c>
      <c r="M1243">
        <v>22.84</v>
      </c>
      <c r="N1243">
        <v>22.9</v>
      </c>
      <c r="O1243">
        <v>709700</v>
      </c>
    </row>
    <row r="1244" spans="10:15">
      <c r="J1244" s="36" t="s">
        <v>995</v>
      </c>
      <c r="K1244">
        <v>23.66</v>
      </c>
      <c r="L1244">
        <v>24.08</v>
      </c>
      <c r="M1244">
        <v>23.14</v>
      </c>
      <c r="N1244">
        <v>23.2</v>
      </c>
      <c r="O1244">
        <v>579400</v>
      </c>
    </row>
    <row r="1245" spans="10:15">
      <c r="J1245" s="36">
        <v>41218</v>
      </c>
      <c r="K1245">
        <v>23.54</v>
      </c>
      <c r="L1245">
        <v>23.6</v>
      </c>
      <c r="M1245">
        <v>17</v>
      </c>
      <c r="N1245">
        <v>23.46</v>
      </c>
      <c r="O1245">
        <v>1318800</v>
      </c>
    </row>
    <row r="1246" spans="10:15">
      <c r="J1246" s="36">
        <v>41187</v>
      </c>
      <c r="K1246">
        <v>23.64</v>
      </c>
      <c r="L1246">
        <v>23.64</v>
      </c>
      <c r="M1246">
        <v>23.5</v>
      </c>
      <c r="N1246">
        <v>23.5</v>
      </c>
      <c r="O1246">
        <v>727900</v>
      </c>
    </row>
    <row r="1247" spans="10:15">
      <c r="J1247" s="36">
        <v>41157</v>
      </c>
      <c r="K1247">
        <v>23.74</v>
      </c>
      <c r="L1247">
        <v>23.74</v>
      </c>
      <c r="M1247">
        <v>23.52</v>
      </c>
      <c r="N1247">
        <v>23.64</v>
      </c>
      <c r="O1247">
        <v>333600</v>
      </c>
    </row>
    <row r="1248" spans="10:15">
      <c r="J1248" s="36">
        <v>41126</v>
      </c>
      <c r="K1248">
        <v>23.72</v>
      </c>
      <c r="L1248">
        <v>23.72</v>
      </c>
      <c r="M1248">
        <v>23.66</v>
      </c>
      <c r="N1248">
        <v>23.68</v>
      </c>
      <c r="O1248">
        <v>629600</v>
      </c>
    </row>
    <row r="1249" spans="10:15">
      <c r="J1249" s="36">
        <v>41095</v>
      </c>
      <c r="K1249">
        <v>23.5</v>
      </c>
      <c r="L1249">
        <v>23.76</v>
      </c>
      <c r="M1249">
        <v>23.5</v>
      </c>
      <c r="N1249">
        <v>23.7</v>
      </c>
      <c r="O1249">
        <v>719400</v>
      </c>
    </row>
    <row r="1250" spans="10:15">
      <c r="J1250" s="36">
        <v>41004</v>
      </c>
      <c r="K1250">
        <v>23.78</v>
      </c>
      <c r="L1250">
        <v>23.8</v>
      </c>
      <c r="M1250">
        <v>23.62</v>
      </c>
      <c r="N1250">
        <v>23.76</v>
      </c>
      <c r="O1250">
        <v>1186000</v>
      </c>
    </row>
    <row r="1251" spans="10:15">
      <c r="J1251" s="36">
        <v>40973</v>
      </c>
      <c r="K1251">
        <v>23.74</v>
      </c>
      <c r="L1251">
        <v>23.76</v>
      </c>
      <c r="M1251">
        <v>23.7</v>
      </c>
      <c r="N1251">
        <v>23.72</v>
      </c>
      <c r="O1251">
        <v>618200</v>
      </c>
    </row>
    <row r="1252" spans="10:15">
      <c r="J1252" s="36">
        <v>40944</v>
      </c>
      <c r="K1252">
        <v>23.74</v>
      </c>
      <c r="L1252">
        <v>23.76</v>
      </c>
      <c r="M1252">
        <v>23.7</v>
      </c>
      <c r="N1252">
        <v>23.74</v>
      </c>
      <c r="O1252">
        <v>635200</v>
      </c>
    </row>
    <row r="1253" spans="10:15">
      <c r="J1253" s="36" t="s">
        <v>996</v>
      </c>
      <c r="K1253">
        <v>23.8</v>
      </c>
      <c r="L1253">
        <v>23.86</v>
      </c>
      <c r="M1253">
        <v>23.64</v>
      </c>
      <c r="N1253">
        <v>23.64</v>
      </c>
      <c r="O1253">
        <v>956800</v>
      </c>
    </row>
    <row r="1254" spans="10:15">
      <c r="J1254" s="36" t="s">
        <v>997</v>
      </c>
      <c r="K1254">
        <v>23.78</v>
      </c>
      <c r="L1254">
        <v>24.06</v>
      </c>
      <c r="M1254">
        <v>23.7</v>
      </c>
      <c r="N1254">
        <v>23.7</v>
      </c>
      <c r="O1254">
        <v>219100</v>
      </c>
    </row>
    <row r="1255" spans="10:15">
      <c r="J1255" s="36" t="s">
        <v>998</v>
      </c>
      <c r="K1255">
        <v>23.68</v>
      </c>
      <c r="L1255">
        <v>23.88</v>
      </c>
      <c r="M1255">
        <v>23.68</v>
      </c>
      <c r="N1255">
        <v>23.82</v>
      </c>
      <c r="O1255">
        <v>997000</v>
      </c>
    </row>
    <row r="1256" spans="10:15">
      <c r="J1256" s="36" t="s">
        <v>999</v>
      </c>
      <c r="K1256">
        <v>23.88</v>
      </c>
      <c r="L1256">
        <v>23.94</v>
      </c>
      <c r="M1256">
        <v>23.8</v>
      </c>
      <c r="N1256">
        <v>23.82</v>
      </c>
      <c r="O1256">
        <v>1089800</v>
      </c>
    </row>
    <row r="1257" spans="10:15">
      <c r="J1257" s="36" t="s">
        <v>1000</v>
      </c>
      <c r="K1257">
        <v>23.86</v>
      </c>
      <c r="L1257">
        <v>24</v>
      </c>
      <c r="M1257">
        <v>23.86</v>
      </c>
      <c r="N1257">
        <v>23.98</v>
      </c>
      <c r="O1257">
        <v>846200</v>
      </c>
    </row>
    <row r="1258" spans="10:15">
      <c r="J1258" s="36" t="s">
        <v>1001</v>
      </c>
      <c r="K1258">
        <v>24.12</v>
      </c>
      <c r="L1258">
        <v>24.2</v>
      </c>
      <c r="M1258">
        <v>23.8</v>
      </c>
      <c r="N1258">
        <v>24</v>
      </c>
      <c r="O1258">
        <v>651500</v>
      </c>
    </row>
    <row r="1259" spans="10:15">
      <c r="J1259" s="36" t="s">
        <v>1002</v>
      </c>
      <c r="K1259">
        <v>24.18</v>
      </c>
      <c r="L1259">
        <v>24.22</v>
      </c>
      <c r="M1259">
        <v>24.06</v>
      </c>
      <c r="N1259">
        <v>24.12</v>
      </c>
      <c r="O1259">
        <v>1053300</v>
      </c>
    </row>
    <row r="1260" spans="10:15">
      <c r="J1260" s="36" t="s">
        <v>1003</v>
      </c>
      <c r="K1260">
        <v>24.26</v>
      </c>
      <c r="L1260">
        <v>24.26</v>
      </c>
      <c r="M1260">
        <v>23.74</v>
      </c>
      <c r="N1260">
        <v>23.8</v>
      </c>
      <c r="O1260">
        <v>783800</v>
      </c>
    </row>
    <row r="1261" spans="10:15">
      <c r="J1261" s="36" t="s">
        <v>1004</v>
      </c>
      <c r="K1261">
        <v>24.3</v>
      </c>
      <c r="L1261">
        <v>24.3</v>
      </c>
      <c r="M1261">
        <v>24.18</v>
      </c>
      <c r="N1261">
        <v>24.2</v>
      </c>
      <c r="O1261">
        <v>783200</v>
      </c>
    </row>
    <row r="1262" spans="10:15">
      <c r="J1262" s="36" t="s">
        <v>1005</v>
      </c>
      <c r="K1262">
        <v>24.4</v>
      </c>
      <c r="L1262">
        <v>24.4</v>
      </c>
      <c r="M1262">
        <v>24.28</v>
      </c>
      <c r="N1262">
        <v>24.32</v>
      </c>
      <c r="O1262">
        <v>1086200</v>
      </c>
    </row>
    <row r="1263" spans="10:15">
      <c r="J1263" s="36" t="s">
        <v>1006</v>
      </c>
      <c r="K1263">
        <v>24.48</v>
      </c>
      <c r="L1263">
        <v>24.74</v>
      </c>
      <c r="M1263">
        <v>24.12</v>
      </c>
      <c r="N1263">
        <v>24.32</v>
      </c>
      <c r="O1263">
        <v>1681900</v>
      </c>
    </row>
    <row r="1264" spans="10:15">
      <c r="J1264" s="36" t="s">
        <v>1007</v>
      </c>
      <c r="K1264">
        <v>24.32</v>
      </c>
      <c r="L1264">
        <v>24.34</v>
      </c>
      <c r="M1264">
        <v>24.26</v>
      </c>
      <c r="N1264">
        <v>24.3</v>
      </c>
      <c r="O1264">
        <v>1210400</v>
      </c>
    </row>
    <row r="1265" spans="10:15">
      <c r="J1265" s="36">
        <v>41247</v>
      </c>
      <c r="K1265">
        <v>24.5</v>
      </c>
      <c r="L1265">
        <v>24.5</v>
      </c>
      <c r="M1265">
        <v>24.32</v>
      </c>
      <c r="N1265">
        <v>24.32</v>
      </c>
      <c r="O1265">
        <v>1116600</v>
      </c>
    </row>
    <row r="1266" spans="10:15">
      <c r="J1266" s="36">
        <v>41186</v>
      </c>
      <c r="K1266">
        <v>24.5</v>
      </c>
      <c r="L1266">
        <v>24.68</v>
      </c>
      <c r="M1266">
        <v>24.48</v>
      </c>
      <c r="N1266">
        <v>24.5</v>
      </c>
      <c r="O1266">
        <v>860100</v>
      </c>
    </row>
    <row r="1267" spans="10:15">
      <c r="J1267" s="36">
        <v>41156</v>
      </c>
      <c r="K1267">
        <v>24.34</v>
      </c>
      <c r="L1267">
        <v>24.52</v>
      </c>
      <c r="M1267">
        <v>24.34</v>
      </c>
      <c r="N1267">
        <v>24.5</v>
      </c>
      <c r="O1267">
        <v>440400</v>
      </c>
    </row>
    <row r="1268" spans="10:15">
      <c r="J1268" s="36">
        <v>41064</v>
      </c>
      <c r="K1268">
        <v>24.6</v>
      </c>
      <c r="L1268">
        <v>24.64</v>
      </c>
      <c r="M1268">
        <v>24.48</v>
      </c>
      <c r="N1268">
        <v>24.64</v>
      </c>
      <c r="O1268">
        <v>169700</v>
      </c>
    </row>
    <row r="1269" spans="10:15">
      <c r="J1269" s="36">
        <v>41033</v>
      </c>
      <c r="K1269">
        <v>24.38</v>
      </c>
      <c r="L1269">
        <v>24.8</v>
      </c>
      <c r="M1269">
        <v>24.38</v>
      </c>
      <c r="N1269">
        <v>24.6</v>
      </c>
      <c r="O1269">
        <v>908400</v>
      </c>
    </row>
    <row r="1270" spans="10:15">
      <c r="J1270" s="36">
        <v>41003</v>
      </c>
      <c r="K1270">
        <v>24.62</v>
      </c>
      <c r="L1270">
        <v>24.66</v>
      </c>
      <c r="M1270">
        <v>24.6</v>
      </c>
      <c r="N1270">
        <v>24.6</v>
      </c>
      <c r="O1270">
        <v>1186900</v>
      </c>
    </row>
    <row r="1271" spans="10:15">
      <c r="J1271" s="36">
        <v>40972</v>
      </c>
      <c r="K1271">
        <v>24.6</v>
      </c>
      <c r="L1271">
        <v>24.9</v>
      </c>
      <c r="M1271">
        <v>24.38</v>
      </c>
      <c r="N1271">
        <v>24.6</v>
      </c>
      <c r="O1271">
        <v>882600</v>
      </c>
    </row>
    <row r="1272" spans="10:15">
      <c r="J1272" s="36">
        <v>40943</v>
      </c>
      <c r="K1272">
        <v>24.54</v>
      </c>
      <c r="L1272">
        <v>24.64</v>
      </c>
      <c r="M1272">
        <v>24.54</v>
      </c>
      <c r="N1272">
        <v>24.6</v>
      </c>
      <c r="O1272">
        <v>2140900</v>
      </c>
    </row>
    <row r="1273" spans="10:15">
      <c r="J1273" s="36" t="s">
        <v>1008</v>
      </c>
      <c r="K1273">
        <v>24.14</v>
      </c>
      <c r="L1273">
        <v>24.76</v>
      </c>
      <c r="M1273">
        <v>24.1</v>
      </c>
      <c r="N1273">
        <v>24.6</v>
      </c>
      <c r="O1273">
        <v>2876900</v>
      </c>
    </row>
    <row r="1274" spans="10:15">
      <c r="J1274" s="36" t="s">
        <v>1009</v>
      </c>
      <c r="K1274">
        <v>24.14</v>
      </c>
      <c r="L1274">
        <v>24.2</v>
      </c>
      <c r="M1274">
        <v>24.04</v>
      </c>
      <c r="N1274">
        <v>24.14</v>
      </c>
      <c r="O1274">
        <v>1075600</v>
      </c>
    </row>
    <row r="1275" spans="10:15">
      <c r="J1275" s="36" t="s">
        <v>1010</v>
      </c>
      <c r="K1275">
        <v>24.2</v>
      </c>
      <c r="L1275">
        <v>24.2</v>
      </c>
      <c r="M1275">
        <v>24.06</v>
      </c>
      <c r="N1275">
        <v>24.14</v>
      </c>
      <c r="O1275">
        <v>862500</v>
      </c>
    </row>
    <row r="1276" spans="10:15">
      <c r="J1276" s="36" t="s">
        <v>1011</v>
      </c>
      <c r="K1276">
        <v>23.9</v>
      </c>
      <c r="L1276">
        <v>24.12</v>
      </c>
      <c r="M1276">
        <v>23.88</v>
      </c>
      <c r="N1276">
        <v>24.06</v>
      </c>
      <c r="O1276">
        <v>1160000</v>
      </c>
    </row>
    <row r="1277" spans="10:15">
      <c r="J1277" s="36" t="s">
        <v>1012</v>
      </c>
      <c r="K1277">
        <v>23.9</v>
      </c>
      <c r="L1277">
        <v>23.94</v>
      </c>
      <c r="M1277">
        <v>23.82</v>
      </c>
      <c r="N1277">
        <v>23.86</v>
      </c>
      <c r="O1277">
        <v>677700</v>
      </c>
    </row>
    <row r="1278" spans="10:15">
      <c r="J1278" s="36" t="s">
        <v>1013</v>
      </c>
      <c r="K1278">
        <v>23.82</v>
      </c>
      <c r="L1278">
        <v>24</v>
      </c>
      <c r="M1278">
        <v>23.82</v>
      </c>
      <c r="N1278">
        <v>23.9</v>
      </c>
      <c r="O1278">
        <v>1144700</v>
      </c>
    </row>
    <row r="1279" spans="10:15">
      <c r="J1279" s="36" t="s">
        <v>1014</v>
      </c>
      <c r="K1279">
        <v>23.48</v>
      </c>
      <c r="L1279">
        <v>24.06</v>
      </c>
      <c r="M1279">
        <v>23.48</v>
      </c>
      <c r="N1279">
        <v>23.82</v>
      </c>
      <c r="O1279">
        <v>1582000</v>
      </c>
    </row>
    <row r="1280" spans="10:15">
      <c r="J1280" s="36" t="s">
        <v>1015</v>
      </c>
      <c r="K1280">
        <v>23.18</v>
      </c>
      <c r="L1280">
        <v>23.44</v>
      </c>
      <c r="M1280">
        <v>23.18</v>
      </c>
      <c r="N1280">
        <v>23.42</v>
      </c>
      <c r="O1280">
        <v>2602300</v>
      </c>
    </row>
    <row r="1281" spans="10:15">
      <c r="J1281" s="36" t="s">
        <v>1016</v>
      </c>
      <c r="K1281">
        <v>23.3</v>
      </c>
      <c r="L1281">
        <v>23.52</v>
      </c>
      <c r="M1281">
        <v>23.3</v>
      </c>
      <c r="N1281">
        <v>23.4</v>
      </c>
      <c r="O1281">
        <v>476000</v>
      </c>
    </row>
    <row r="1282" spans="10:15">
      <c r="J1282" s="36" t="s">
        <v>1017</v>
      </c>
      <c r="K1282">
        <v>23.26</v>
      </c>
      <c r="L1282">
        <v>23.5</v>
      </c>
      <c r="M1282">
        <v>23.26</v>
      </c>
      <c r="N1282">
        <v>23.32</v>
      </c>
      <c r="O1282">
        <v>930800</v>
      </c>
    </row>
    <row r="1283" spans="10:15">
      <c r="J1283" s="36" t="s">
        <v>1018</v>
      </c>
      <c r="K1283">
        <v>23.3</v>
      </c>
      <c r="L1283">
        <v>23.48</v>
      </c>
      <c r="M1283">
        <v>23.26</v>
      </c>
      <c r="N1283">
        <v>23.26</v>
      </c>
      <c r="O1283">
        <v>2036900</v>
      </c>
    </row>
    <row r="1284" spans="10:15">
      <c r="J1284" s="36" t="s">
        <v>1019</v>
      </c>
      <c r="K1284">
        <v>23.2</v>
      </c>
      <c r="L1284">
        <v>23.32</v>
      </c>
      <c r="M1284">
        <v>23.12</v>
      </c>
      <c r="N1284">
        <v>23.3</v>
      </c>
      <c r="O1284">
        <v>1387500</v>
      </c>
    </row>
    <row r="1285" spans="10:15">
      <c r="J1285" s="36" t="s">
        <v>1020</v>
      </c>
      <c r="K1285">
        <v>23.3</v>
      </c>
      <c r="L1285">
        <v>23.36</v>
      </c>
      <c r="M1285">
        <v>23</v>
      </c>
      <c r="N1285">
        <v>23.3</v>
      </c>
      <c r="O1285">
        <v>1425500</v>
      </c>
    </row>
    <row r="1286" spans="10:15">
      <c r="J1286" s="36" t="s">
        <v>1021</v>
      </c>
      <c r="K1286">
        <v>23.26</v>
      </c>
      <c r="L1286">
        <v>23.32</v>
      </c>
      <c r="M1286">
        <v>23.2</v>
      </c>
      <c r="N1286">
        <v>23.26</v>
      </c>
      <c r="O1286">
        <v>1058600</v>
      </c>
    </row>
    <row r="1287" spans="10:15">
      <c r="J1287" s="36">
        <v>41246</v>
      </c>
      <c r="K1287">
        <v>23.26</v>
      </c>
      <c r="L1287">
        <v>23.4</v>
      </c>
      <c r="M1287">
        <v>23.18</v>
      </c>
      <c r="N1287">
        <v>23.24</v>
      </c>
      <c r="O1287">
        <v>778500</v>
      </c>
    </row>
    <row r="1288" spans="10:15">
      <c r="J1288" s="36">
        <v>41155</v>
      </c>
      <c r="K1288">
        <v>23.26</v>
      </c>
      <c r="L1288">
        <v>23.44</v>
      </c>
      <c r="M1288">
        <v>23.26</v>
      </c>
      <c r="N1288">
        <v>23.4</v>
      </c>
      <c r="O1288">
        <v>362400</v>
      </c>
    </row>
    <row r="1289" spans="10:15">
      <c r="J1289" s="36">
        <v>41124</v>
      </c>
      <c r="K1289">
        <v>23.3</v>
      </c>
      <c r="L1289">
        <v>23.38</v>
      </c>
      <c r="M1289">
        <v>23.16</v>
      </c>
      <c r="N1289">
        <v>23.26</v>
      </c>
      <c r="O1289">
        <v>820300</v>
      </c>
    </row>
    <row r="1290" spans="10:15">
      <c r="J1290" s="36">
        <v>41093</v>
      </c>
      <c r="K1290">
        <v>23.02</v>
      </c>
      <c r="L1290">
        <v>23.4</v>
      </c>
      <c r="M1290">
        <v>23.02</v>
      </c>
      <c r="N1290">
        <v>23.28</v>
      </c>
      <c r="O1290">
        <v>370900</v>
      </c>
    </row>
    <row r="1291" spans="10:15">
      <c r="J1291" s="36">
        <v>41063</v>
      </c>
      <c r="K1291">
        <v>23.5</v>
      </c>
      <c r="L1291">
        <v>23.5</v>
      </c>
      <c r="M1291">
        <v>23.1</v>
      </c>
      <c r="N1291">
        <v>23.28</v>
      </c>
      <c r="O1291">
        <v>1290900</v>
      </c>
    </row>
    <row r="1292" spans="10:15">
      <c r="J1292" s="36">
        <v>41032</v>
      </c>
      <c r="K1292">
        <v>24.36</v>
      </c>
      <c r="L1292">
        <v>24.36</v>
      </c>
      <c r="M1292">
        <v>23.34</v>
      </c>
      <c r="N1292">
        <v>23.4</v>
      </c>
      <c r="O1292">
        <v>773000</v>
      </c>
    </row>
    <row r="1293" spans="10:15">
      <c r="J1293" s="36">
        <v>40942</v>
      </c>
      <c r="K1293">
        <v>23.5</v>
      </c>
      <c r="L1293">
        <v>23.64</v>
      </c>
      <c r="M1293">
        <v>23.5</v>
      </c>
      <c r="N1293">
        <v>23.58</v>
      </c>
      <c r="O1293">
        <v>667700</v>
      </c>
    </row>
    <row r="1294" spans="10:15">
      <c r="J1294" s="36">
        <v>40911</v>
      </c>
      <c r="K1294">
        <v>23.34</v>
      </c>
      <c r="L1294">
        <v>23.6</v>
      </c>
      <c r="M1294">
        <v>23.34</v>
      </c>
      <c r="N1294">
        <v>23.56</v>
      </c>
      <c r="O1294">
        <v>919300</v>
      </c>
    </row>
    <row r="1295" spans="10:15">
      <c r="J1295" s="36" t="s">
        <v>1022</v>
      </c>
      <c r="K1295">
        <v>23.42</v>
      </c>
      <c r="L1295">
        <v>23.64</v>
      </c>
      <c r="M1295">
        <v>23.36</v>
      </c>
      <c r="N1295">
        <v>23.42</v>
      </c>
      <c r="O1295">
        <v>1809600</v>
      </c>
    </row>
    <row r="1296" spans="10:15">
      <c r="J1296" s="36" t="s">
        <v>1023</v>
      </c>
      <c r="K1296">
        <v>23.7</v>
      </c>
      <c r="L1296">
        <v>23.7</v>
      </c>
      <c r="M1296">
        <v>23.38</v>
      </c>
      <c r="N1296">
        <v>23.42</v>
      </c>
      <c r="O1296">
        <v>623100</v>
      </c>
    </row>
    <row r="1297" spans="10:15">
      <c r="J1297" s="36" t="s">
        <v>1024</v>
      </c>
      <c r="K1297">
        <v>23.56</v>
      </c>
      <c r="L1297">
        <v>24.7</v>
      </c>
      <c r="M1297">
        <v>23.42</v>
      </c>
      <c r="N1297">
        <v>23.42</v>
      </c>
      <c r="O1297">
        <v>262000</v>
      </c>
    </row>
    <row r="1298" spans="10:15">
      <c r="J1298" s="36" t="s">
        <v>1025</v>
      </c>
      <c r="K1298">
        <v>23.48</v>
      </c>
      <c r="L1298">
        <v>23.66</v>
      </c>
      <c r="M1298">
        <v>23.46</v>
      </c>
      <c r="N1298">
        <v>23.48</v>
      </c>
      <c r="O1298">
        <v>317200</v>
      </c>
    </row>
    <row r="1299" spans="10:15">
      <c r="J1299" s="36" t="s">
        <v>1026</v>
      </c>
      <c r="K1299">
        <v>23.48</v>
      </c>
      <c r="L1299">
        <v>23.6</v>
      </c>
      <c r="M1299">
        <v>23.1</v>
      </c>
      <c r="N1299">
        <v>23.48</v>
      </c>
      <c r="O1299">
        <v>742100</v>
      </c>
    </row>
    <row r="1300" spans="10:15">
      <c r="J1300" s="36" t="s">
        <v>1027</v>
      </c>
      <c r="K1300">
        <v>24.04</v>
      </c>
      <c r="L1300">
        <v>24.04</v>
      </c>
      <c r="M1300">
        <v>23.6</v>
      </c>
      <c r="N1300">
        <v>23.64</v>
      </c>
      <c r="O1300">
        <v>3846100</v>
      </c>
    </row>
    <row r="1301" spans="10:15">
      <c r="J1301" s="36" t="s">
        <v>1028</v>
      </c>
      <c r="K1301">
        <v>24.16</v>
      </c>
      <c r="L1301">
        <v>24.18</v>
      </c>
      <c r="M1301">
        <v>23.98</v>
      </c>
      <c r="N1301">
        <v>24</v>
      </c>
      <c r="O1301">
        <v>1439800</v>
      </c>
    </row>
    <row r="1302" spans="10:15">
      <c r="J1302" s="36" t="s">
        <v>1029</v>
      </c>
      <c r="K1302">
        <v>24.8</v>
      </c>
      <c r="L1302">
        <v>24.92</v>
      </c>
      <c r="M1302">
        <v>24.76</v>
      </c>
      <c r="N1302">
        <v>24.84</v>
      </c>
      <c r="O1302">
        <v>671400</v>
      </c>
    </row>
    <row r="1303" spans="10:15">
      <c r="J1303" s="36" t="s">
        <v>1030</v>
      </c>
      <c r="K1303">
        <v>24.86</v>
      </c>
      <c r="L1303">
        <v>24.92</v>
      </c>
      <c r="M1303">
        <v>24.86</v>
      </c>
      <c r="N1303">
        <v>24.88</v>
      </c>
      <c r="O1303">
        <v>1132600</v>
      </c>
    </row>
    <row r="1304" spans="10:15">
      <c r="J1304" s="36" t="s">
        <v>1031</v>
      </c>
      <c r="K1304">
        <v>25.36</v>
      </c>
      <c r="L1304">
        <v>25.36</v>
      </c>
      <c r="M1304">
        <v>24.8</v>
      </c>
      <c r="N1304">
        <v>24.8</v>
      </c>
      <c r="O1304">
        <v>1821300</v>
      </c>
    </row>
    <row r="1305" spans="10:15">
      <c r="J1305" s="36" t="s">
        <v>1032</v>
      </c>
      <c r="K1305">
        <v>25.76</v>
      </c>
      <c r="L1305">
        <v>25.76</v>
      </c>
      <c r="M1305">
        <v>25.32</v>
      </c>
      <c r="N1305">
        <v>25.38</v>
      </c>
      <c r="O1305">
        <v>1473800</v>
      </c>
    </row>
    <row r="1306" spans="10:15">
      <c r="J1306" s="36" t="s">
        <v>1033</v>
      </c>
      <c r="K1306">
        <v>26.14</v>
      </c>
      <c r="L1306">
        <v>26.14</v>
      </c>
      <c r="M1306">
        <v>25.44</v>
      </c>
      <c r="N1306">
        <v>25.46</v>
      </c>
      <c r="O1306">
        <v>1709500</v>
      </c>
    </row>
    <row r="1307" spans="10:15">
      <c r="J1307" s="36" t="s">
        <v>1034</v>
      </c>
      <c r="K1307">
        <v>25.5</v>
      </c>
      <c r="L1307">
        <v>26.1</v>
      </c>
      <c r="M1307">
        <v>25.32</v>
      </c>
      <c r="N1307">
        <v>25.98</v>
      </c>
      <c r="O1307">
        <v>1235500</v>
      </c>
    </row>
    <row r="1308" spans="10:15">
      <c r="J1308" s="36">
        <v>41184</v>
      </c>
      <c r="K1308">
        <v>25.06</v>
      </c>
      <c r="L1308">
        <v>25.6</v>
      </c>
      <c r="M1308">
        <v>25.06</v>
      </c>
      <c r="N1308">
        <v>25.48</v>
      </c>
      <c r="O1308">
        <v>404900</v>
      </c>
    </row>
    <row r="1309" spans="10:15">
      <c r="J1309" s="36">
        <v>41154</v>
      </c>
      <c r="K1309">
        <v>24.98</v>
      </c>
      <c r="L1309">
        <v>25.5</v>
      </c>
      <c r="M1309">
        <v>24.92</v>
      </c>
      <c r="N1309">
        <v>25.5</v>
      </c>
      <c r="O1309">
        <v>1398600</v>
      </c>
    </row>
    <row r="1310" spans="10:15">
      <c r="J1310" s="36">
        <v>41123</v>
      </c>
      <c r="K1310">
        <v>25.1</v>
      </c>
      <c r="L1310">
        <v>25.12</v>
      </c>
      <c r="M1310">
        <v>24.86</v>
      </c>
      <c r="N1310">
        <v>24.94</v>
      </c>
      <c r="O1310">
        <v>1621100</v>
      </c>
    </row>
    <row r="1311" spans="10:15">
      <c r="J1311" s="36">
        <v>40970</v>
      </c>
      <c r="K1311">
        <v>25.56</v>
      </c>
      <c r="L1311">
        <v>25.56</v>
      </c>
      <c r="M1311">
        <v>24.74</v>
      </c>
      <c r="N1311">
        <v>24.9</v>
      </c>
      <c r="O1311">
        <v>1894800</v>
      </c>
    </row>
    <row r="1312" spans="10:15">
      <c r="J1312" s="36">
        <v>40941</v>
      </c>
      <c r="K1312">
        <v>25.72</v>
      </c>
      <c r="L1312">
        <v>25.84</v>
      </c>
      <c r="M1312">
        <v>25.1</v>
      </c>
      <c r="N1312">
        <v>25.6</v>
      </c>
      <c r="O1312">
        <v>1375100</v>
      </c>
    </row>
    <row r="1313" spans="10:15">
      <c r="J1313" s="36" t="s">
        <v>1035</v>
      </c>
      <c r="K1313">
        <v>25.86</v>
      </c>
      <c r="L1313">
        <v>25.86</v>
      </c>
      <c r="M1313">
        <v>25.56</v>
      </c>
      <c r="N1313">
        <v>25.7</v>
      </c>
      <c r="O1313">
        <v>1113700</v>
      </c>
    </row>
    <row r="1314" spans="10:15">
      <c r="J1314" s="36" t="s">
        <v>1036</v>
      </c>
      <c r="K1314">
        <v>25.9</v>
      </c>
      <c r="L1314">
        <v>25.94</v>
      </c>
      <c r="M1314">
        <v>25.54</v>
      </c>
      <c r="N1314">
        <v>25.72</v>
      </c>
      <c r="O1314">
        <v>1104600</v>
      </c>
    </row>
    <row r="1315" spans="10:15">
      <c r="J1315" s="36" t="s">
        <v>1037</v>
      </c>
      <c r="K1315">
        <v>25.9</v>
      </c>
      <c r="L1315">
        <v>26</v>
      </c>
      <c r="M1315">
        <v>25.58</v>
      </c>
      <c r="N1315">
        <v>25.9</v>
      </c>
      <c r="O1315">
        <v>461900</v>
      </c>
    </row>
    <row r="1316" spans="10:15">
      <c r="J1316" s="36" t="s">
        <v>1038</v>
      </c>
      <c r="K1316">
        <v>25.9</v>
      </c>
      <c r="L1316">
        <v>25.94</v>
      </c>
      <c r="M1316">
        <v>25.86</v>
      </c>
      <c r="N1316">
        <v>25.9</v>
      </c>
      <c r="O1316">
        <v>801500</v>
      </c>
    </row>
    <row r="1317" spans="10:15">
      <c r="J1317" s="36" t="s">
        <v>1039</v>
      </c>
      <c r="K1317">
        <v>25.3</v>
      </c>
      <c r="L1317">
        <v>26.76</v>
      </c>
      <c r="M1317">
        <v>25.3</v>
      </c>
      <c r="N1317">
        <v>25.9</v>
      </c>
      <c r="O1317">
        <v>1889100</v>
      </c>
    </row>
    <row r="1318" spans="10:15">
      <c r="J1318" s="36" t="s">
        <v>1040</v>
      </c>
      <c r="K1318">
        <v>24.72</v>
      </c>
      <c r="L1318">
        <v>25.8</v>
      </c>
      <c r="M1318">
        <v>24.72</v>
      </c>
      <c r="N1318">
        <v>25.48</v>
      </c>
      <c r="O1318">
        <v>1081100</v>
      </c>
    </row>
    <row r="1319" spans="10:15">
      <c r="J1319" s="36" t="s">
        <v>1041</v>
      </c>
      <c r="K1319">
        <v>24.8</v>
      </c>
      <c r="L1319">
        <v>24.88</v>
      </c>
      <c r="M1319">
        <v>24.72</v>
      </c>
      <c r="N1319">
        <v>24.78</v>
      </c>
      <c r="O1319">
        <v>593000</v>
      </c>
    </row>
    <row r="1320" spans="10:15">
      <c r="J1320" s="36" t="s">
        <v>1042</v>
      </c>
      <c r="K1320">
        <v>24.6</v>
      </c>
      <c r="L1320">
        <v>24.96</v>
      </c>
      <c r="M1320">
        <v>24.6</v>
      </c>
      <c r="N1320">
        <v>24.82</v>
      </c>
      <c r="O1320">
        <v>644500</v>
      </c>
    </row>
    <row r="1321" spans="10:15">
      <c r="J1321" s="36" t="s">
        <v>1043</v>
      </c>
      <c r="K1321">
        <v>24.12</v>
      </c>
      <c r="L1321">
        <v>25.04</v>
      </c>
      <c r="M1321">
        <v>24.12</v>
      </c>
      <c r="N1321">
        <v>24.64</v>
      </c>
      <c r="O1321">
        <v>1277000</v>
      </c>
    </row>
    <row r="1322" spans="10:15">
      <c r="J1322" s="36" t="s">
        <v>1044</v>
      </c>
      <c r="K1322">
        <v>24.56</v>
      </c>
      <c r="L1322">
        <v>24.56</v>
      </c>
      <c r="M1322">
        <v>24.36</v>
      </c>
      <c r="N1322">
        <v>24.38</v>
      </c>
      <c r="O1322">
        <v>581700</v>
      </c>
    </row>
    <row r="1323" spans="10:15">
      <c r="J1323" s="36" t="s">
        <v>1045</v>
      </c>
      <c r="K1323">
        <v>24.58</v>
      </c>
      <c r="L1323">
        <v>24.58</v>
      </c>
      <c r="M1323">
        <v>24.4</v>
      </c>
      <c r="N1323">
        <v>24.5</v>
      </c>
      <c r="O1323">
        <v>884300</v>
      </c>
    </row>
    <row r="1324" spans="10:15">
      <c r="J1324" s="36">
        <v>41244</v>
      </c>
      <c r="K1324">
        <v>24.52</v>
      </c>
      <c r="L1324">
        <v>24.76</v>
      </c>
      <c r="M1324">
        <v>24.48</v>
      </c>
      <c r="N1324">
        <v>24.52</v>
      </c>
      <c r="O1324">
        <v>1062200</v>
      </c>
    </row>
    <row r="1325" spans="10:15">
      <c r="J1325" s="36">
        <v>41214</v>
      </c>
      <c r="K1325">
        <v>24.7</v>
      </c>
      <c r="L1325">
        <v>24.84</v>
      </c>
      <c r="M1325">
        <v>24.7</v>
      </c>
      <c r="N1325">
        <v>24.7</v>
      </c>
      <c r="O1325">
        <v>353900</v>
      </c>
    </row>
    <row r="1326" spans="10:15">
      <c r="J1326" s="36">
        <v>41183</v>
      </c>
      <c r="K1326">
        <v>24.56</v>
      </c>
      <c r="L1326">
        <v>24.84</v>
      </c>
      <c r="M1326">
        <v>24.56</v>
      </c>
      <c r="N1326">
        <v>24.84</v>
      </c>
      <c r="O1326">
        <v>477900</v>
      </c>
    </row>
    <row r="1327" spans="10:15">
      <c r="J1327" s="36">
        <v>41153</v>
      </c>
      <c r="K1327">
        <v>24.64</v>
      </c>
      <c r="L1327">
        <v>24.66</v>
      </c>
      <c r="M1327">
        <v>24.5</v>
      </c>
      <c r="N1327">
        <v>24.58</v>
      </c>
      <c r="O1327">
        <v>363800</v>
      </c>
    </row>
    <row r="1328" spans="10:15">
      <c r="J1328" s="36">
        <v>41061</v>
      </c>
      <c r="K1328">
        <v>24.38</v>
      </c>
      <c r="L1328">
        <v>24.64</v>
      </c>
      <c r="M1328">
        <v>24.24</v>
      </c>
      <c r="N1328">
        <v>24.64</v>
      </c>
      <c r="O1328">
        <v>665500</v>
      </c>
    </row>
    <row r="1329" spans="10:15">
      <c r="J1329" s="36">
        <v>41030</v>
      </c>
      <c r="K1329">
        <v>23.58</v>
      </c>
      <c r="L1329">
        <v>25.26</v>
      </c>
      <c r="M1329">
        <v>23.48</v>
      </c>
      <c r="N1329">
        <v>25.26</v>
      </c>
      <c r="O1329">
        <v>996900</v>
      </c>
    </row>
    <row r="1330" spans="10:15">
      <c r="J1330" s="36">
        <v>41000</v>
      </c>
      <c r="K1330">
        <v>23.46</v>
      </c>
      <c r="L1330">
        <v>23.8</v>
      </c>
      <c r="M1330">
        <v>23.36</v>
      </c>
      <c r="N1330">
        <v>23.5</v>
      </c>
      <c r="O1330">
        <v>694500</v>
      </c>
    </row>
    <row r="1331" spans="10:15">
      <c r="J1331" s="36">
        <v>40969</v>
      </c>
      <c r="K1331">
        <v>22.78</v>
      </c>
      <c r="L1331">
        <v>23.24</v>
      </c>
      <c r="M1331">
        <v>22.78</v>
      </c>
      <c r="N1331">
        <v>23</v>
      </c>
      <c r="O1331">
        <v>523200</v>
      </c>
    </row>
  </sheetData>
  <mergeCells count="2">
    <mergeCell ref="Q31:R31"/>
    <mergeCell ref="Q35:R35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328"/>
  <sheetViews>
    <sheetView showGridLines="0" topLeftCell="A24" workbookViewId="0">
      <selection activeCell="I36" sqref="I36:I43"/>
    </sheetView>
  </sheetViews>
  <sheetFormatPr defaultRowHeight="14.4"/>
  <cols>
    <col min="2" max="2" width="12" customWidth="1"/>
    <col min="9" max="9" width="21.44140625" customWidth="1"/>
    <col min="10" max="12" width="10.77734375" customWidth="1"/>
    <col min="16" max="16" width="9.77734375" customWidth="1"/>
  </cols>
  <sheetData>
    <row r="2" spans="1:11">
      <c r="B2" t="s">
        <v>1259</v>
      </c>
    </row>
    <row r="3" spans="1:11">
      <c r="B3" t="s">
        <v>0</v>
      </c>
      <c r="C3" t="s">
        <v>235</v>
      </c>
      <c r="D3" t="s">
        <v>236</v>
      </c>
      <c r="E3" t="s">
        <v>237</v>
      </c>
      <c r="F3" t="s">
        <v>238</v>
      </c>
      <c r="G3" t="s">
        <v>239</v>
      </c>
      <c r="J3" s="288" t="s">
        <v>1260</v>
      </c>
      <c r="K3" s="288"/>
    </row>
    <row r="4" spans="1:11">
      <c r="A4">
        <f t="shared" ref="A4:A67" si="0">A3+1</f>
        <v>1</v>
      </c>
      <c r="B4" s="125">
        <v>40969</v>
      </c>
      <c r="C4">
        <v>22.78</v>
      </c>
      <c r="D4">
        <v>23.24</v>
      </c>
      <c r="E4">
        <v>22.78</v>
      </c>
      <c r="F4">
        <v>23</v>
      </c>
      <c r="G4">
        <v>523200</v>
      </c>
      <c r="J4" s="95" t="s">
        <v>234</v>
      </c>
      <c r="K4" s="95" t="s">
        <v>1266</v>
      </c>
    </row>
    <row r="5" spans="1:11">
      <c r="A5">
        <f t="shared" si="0"/>
        <v>2</v>
      </c>
      <c r="B5" s="125">
        <v>41000</v>
      </c>
      <c r="C5">
        <v>23.46</v>
      </c>
      <c r="D5">
        <v>23.8</v>
      </c>
      <c r="E5">
        <v>23.36</v>
      </c>
      <c r="F5">
        <v>23.5</v>
      </c>
      <c r="G5">
        <v>694500</v>
      </c>
      <c r="I5" s="132" t="s">
        <v>1261</v>
      </c>
      <c r="J5" s="133">
        <f>AVERAGE(F$4:F$1328)</f>
        <v>22.929600000000018</v>
      </c>
      <c r="K5" s="134">
        <f>AVERAGE(G$4:G$1328)</f>
        <v>870794.64150943398</v>
      </c>
    </row>
    <row r="6" spans="1:11">
      <c r="A6">
        <f t="shared" si="0"/>
        <v>3</v>
      </c>
      <c r="B6" s="125">
        <v>41030</v>
      </c>
      <c r="C6">
        <v>23.58</v>
      </c>
      <c r="D6">
        <v>25.26</v>
      </c>
      <c r="E6">
        <v>23.48</v>
      </c>
      <c r="F6">
        <v>25.26</v>
      </c>
      <c r="G6">
        <v>996900</v>
      </c>
      <c r="I6" s="107" t="s">
        <v>1264</v>
      </c>
      <c r="J6" s="126">
        <f>MEDIAN(F$4:F$1328)</f>
        <v>23.04</v>
      </c>
      <c r="K6" s="128">
        <f>MEDIAN(G$4:G$1328)</f>
        <v>710700</v>
      </c>
    </row>
    <row r="7" spans="1:11">
      <c r="A7">
        <f t="shared" si="0"/>
        <v>4</v>
      </c>
      <c r="B7" s="125">
        <v>41061</v>
      </c>
      <c r="C7">
        <v>24.38</v>
      </c>
      <c r="D7">
        <v>24.64</v>
      </c>
      <c r="E7">
        <v>24.24</v>
      </c>
      <c r="F7">
        <v>24.64</v>
      </c>
      <c r="G7">
        <v>665500</v>
      </c>
      <c r="I7" s="107" t="s">
        <v>1262</v>
      </c>
      <c r="J7" s="126">
        <f>MIN(F$4:F$1328)</f>
        <v>19.899999999999999</v>
      </c>
      <c r="K7" s="128">
        <f>MIN(G$4:G$1328)</f>
        <v>1900</v>
      </c>
    </row>
    <row r="8" spans="1:11">
      <c r="A8">
        <f t="shared" si="0"/>
        <v>5</v>
      </c>
      <c r="B8" s="125">
        <v>41153</v>
      </c>
      <c r="C8">
        <v>24.64</v>
      </c>
      <c r="D8">
        <v>24.66</v>
      </c>
      <c r="E8">
        <v>24.5</v>
      </c>
      <c r="F8">
        <v>24.58</v>
      </c>
      <c r="G8">
        <v>363800</v>
      </c>
      <c r="I8" s="107" t="s">
        <v>1263</v>
      </c>
      <c r="J8" s="126">
        <f>MAX(F$4:F$1328)</f>
        <v>25.98</v>
      </c>
      <c r="K8" s="128">
        <f>MAX(G$4:G$1328)</f>
        <v>5300300</v>
      </c>
    </row>
    <row r="9" spans="1:11">
      <c r="A9">
        <f t="shared" si="0"/>
        <v>6</v>
      </c>
      <c r="B9" s="125">
        <v>41183</v>
      </c>
      <c r="C9">
        <v>24.56</v>
      </c>
      <c r="D9">
        <v>24.84</v>
      </c>
      <c r="E9">
        <v>24.56</v>
      </c>
      <c r="F9">
        <v>24.84</v>
      </c>
      <c r="G9">
        <v>477900</v>
      </c>
      <c r="I9" s="96" t="s">
        <v>1265</v>
      </c>
      <c r="J9" s="135">
        <f>_xlfn.STDEV.S(F$4:F$1328)</f>
        <v>1.228088525303398</v>
      </c>
      <c r="K9" s="136">
        <f>_xlfn.STDEV.S(G$4:G$1328)</f>
        <v>648308.65227860492</v>
      </c>
    </row>
    <row r="10" spans="1:11">
      <c r="A10">
        <f t="shared" si="0"/>
        <v>7</v>
      </c>
      <c r="B10" s="125">
        <v>41214</v>
      </c>
      <c r="C10">
        <v>24.7</v>
      </c>
      <c r="D10">
        <v>24.84</v>
      </c>
      <c r="E10">
        <v>24.7</v>
      </c>
      <c r="F10">
        <v>24.7</v>
      </c>
      <c r="G10">
        <v>353900</v>
      </c>
      <c r="I10" s="79" t="s">
        <v>1267</v>
      </c>
      <c r="J10" s="93"/>
      <c r="K10" s="93"/>
    </row>
    <row r="11" spans="1:11">
      <c r="A11">
        <f t="shared" si="0"/>
        <v>8</v>
      </c>
      <c r="B11" s="125">
        <v>41244</v>
      </c>
      <c r="C11">
        <v>24.52</v>
      </c>
      <c r="D11">
        <v>24.76</v>
      </c>
      <c r="E11">
        <v>24.48</v>
      </c>
      <c r="F11">
        <v>24.52</v>
      </c>
      <c r="G11">
        <v>1062200</v>
      </c>
      <c r="I11" s="130" t="s">
        <v>1268</v>
      </c>
      <c r="J11" s="126">
        <f>J5-J9</f>
        <v>21.70151147469662</v>
      </c>
      <c r="K11" s="128">
        <f>K5-K9</f>
        <v>222485.98923082906</v>
      </c>
    </row>
    <row r="12" spans="1:11">
      <c r="A12">
        <f t="shared" si="0"/>
        <v>9</v>
      </c>
      <c r="B12" s="125" t="s">
        <v>1045</v>
      </c>
      <c r="C12">
        <v>24.58</v>
      </c>
      <c r="D12">
        <v>24.58</v>
      </c>
      <c r="E12">
        <v>24.4</v>
      </c>
      <c r="F12">
        <v>24.5</v>
      </c>
      <c r="G12">
        <v>884300</v>
      </c>
      <c r="I12" s="131" t="s">
        <v>1269</v>
      </c>
      <c r="J12" s="127">
        <f>J5+J9</f>
        <v>24.157688525303417</v>
      </c>
      <c r="K12" s="128">
        <f>K5+K9</f>
        <v>1519103.2937880389</v>
      </c>
    </row>
    <row r="13" spans="1:11">
      <c r="A13">
        <f t="shared" si="0"/>
        <v>10</v>
      </c>
      <c r="B13" s="125" t="s">
        <v>1044</v>
      </c>
      <c r="C13">
        <v>24.56</v>
      </c>
      <c r="D13">
        <v>24.56</v>
      </c>
      <c r="E13">
        <v>24.36</v>
      </c>
      <c r="F13">
        <v>24.38</v>
      </c>
      <c r="G13">
        <v>581700</v>
      </c>
      <c r="I13" s="79" t="s">
        <v>1270</v>
      </c>
      <c r="J13" s="93"/>
      <c r="K13" s="137"/>
    </row>
    <row r="14" spans="1:11">
      <c r="A14">
        <f t="shared" si="0"/>
        <v>11</v>
      </c>
      <c r="B14" s="125" t="s">
        <v>1043</v>
      </c>
      <c r="C14">
        <v>24.12</v>
      </c>
      <c r="D14">
        <v>25.04</v>
      </c>
      <c r="E14">
        <v>24.12</v>
      </c>
      <c r="F14">
        <v>24.64</v>
      </c>
      <c r="G14">
        <v>1277000</v>
      </c>
      <c r="I14" s="130" t="s">
        <v>1268</v>
      </c>
      <c r="J14" s="126">
        <f>J5-(2*J9)</f>
        <v>20.473422949393221</v>
      </c>
      <c r="K14" s="128">
        <f>K5-(2*K9)</f>
        <v>-425822.66304777586</v>
      </c>
    </row>
    <row r="15" spans="1:11">
      <c r="A15">
        <f t="shared" si="0"/>
        <v>12</v>
      </c>
      <c r="B15" s="125" t="s">
        <v>1042</v>
      </c>
      <c r="C15">
        <v>24.6</v>
      </c>
      <c r="D15">
        <v>24.96</v>
      </c>
      <c r="E15">
        <v>24.6</v>
      </c>
      <c r="F15">
        <v>24.82</v>
      </c>
      <c r="G15">
        <v>644500</v>
      </c>
      <c r="I15" s="131" t="s">
        <v>1269</v>
      </c>
      <c r="J15" s="127">
        <f>J5+ 2*(J9)</f>
        <v>25.385777050606816</v>
      </c>
      <c r="K15" s="129">
        <f>K5+ 2*(K9)</f>
        <v>2167411.946066644</v>
      </c>
    </row>
    <row r="16" spans="1:11">
      <c r="A16">
        <f t="shared" si="0"/>
        <v>13</v>
      </c>
      <c r="B16" s="125" t="s">
        <v>1041</v>
      </c>
      <c r="C16">
        <v>24.8</v>
      </c>
      <c r="D16">
        <v>24.88</v>
      </c>
      <c r="E16">
        <v>24.72</v>
      </c>
      <c r="F16">
        <v>24.78</v>
      </c>
      <c r="G16">
        <v>593000</v>
      </c>
    </row>
    <row r="17" spans="1:7">
      <c r="A17">
        <f t="shared" si="0"/>
        <v>14</v>
      </c>
      <c r="B17" s="125" t="s">
        <v>1040</v>
      </c>
      <c r="C17">
        <v>24.72</v>
      </c>
      <c r="D17">
        <v>25.8</v>
      </c>
      <c r="E17">
        <v>24.72</v>
      </c>
      <c r="F17">
        <v>25.48</v>
      </c>
      <c r="G17">
        <v>1081100</v>
      </c>
    </row>
    <row r="18" spans="1:7">
      <c r="A18">
        <f t="shared" si="0"/>
        <v>15</v>
      </c>
      <c r="B18" s="125" t="s">
        <v>1039</v>
      </c>
      <c r="C18">
        <v>25.3</v>
      </c>
      <c r="D18">
        <v>26.76</v>
      </c>
      <c r="E18">
        <v>25.3</v>
      </c>
      <c r="F18">
        <v>25.9</v>
      </c>
      <c r="G18">
        <v>1889100</v>
      </c>
    </row>
    <row r="19" spans="1:7">
      <c r="A19">
        <f t="shared" si="0"/>
        <v>16</v>
      </c>
      <c r="B19" s="125" t="s">
        <v>1038</v>
      </c>
      <c r="C19">
        <v>25.9</v>
      </c>
      <c r="D19">
        <v>25.94</v>
      </c>
      <c r="E19">
        <v>25.86</v>
      </c>
      <c r="F19">
        <v>25.9</v>
      </c>
      <c r="G19">
        <v>801500</v>
      </c>
    </row>
    <row r="20" spans="1:7">
      <c r="A20">
        <f t="shared" si="0"/>
        <v>17</v>
      </c>
      <c r="B20" s="125" t="s">
        <v>1037</v>
      </c>
      <c r="C20">
        <v>25.9</v>
      </c>
      <c r="D20">
        <v>26</v>
      </c>
      <c r="E20">
        <v>25.58</v>
      </c>
      <c r="F20">
        <v>25.9</v>
      </c>
      <c r="G20">
        <v>461900</v>
      </c>
    </row>
    <row r="21" spans="1:7">
      <c r="A21">
        <f t="shared" si="0"/>
        <v>18</v>
      </c>
      <c r="B21" s="125" t="s">
        <v>1036</v>
      </c>
      <c r="C21">
        <v>25.9</v>
      </c>
      <c r="D21">
        <v>25.94</v>
      </c>
      <c r="E21">
        <v>25.54</v>
      </c>
      <c r="F21">
        <v>25.72</v>
      </c>
      <c r="G21">
        <v>1104600</v>
      </c>
    </row>
    <row r="22" spans="1:7">
      <c r="A22">
        <f t="shared" si="0"/>
        <v>19</v>
      </c>
      <c r="B22" s="125" t="s">
        <v>1035</v>
      </c>
      <c r="C22">
        <v>25.86</v>
      </c>
      <c r="D22">
        <v>25.86</v>
      </c>
      <c r="E22">
        <v>25.56</v>
      </c>
      <c r="F22">
        <v>25.7</v>
      </c>
      <c r="G22">
        <v>1113700</v>
      </c>
    </row>
    <row r="23" spans="1:7">
      <c r="A23">
        <f t="shared" si="0"/>
        <v>20</v>
      </c>
      <c r="B23" s="125">
        <v>40941</v>
      </c>
      <c r="C23">
        <v>25.72</v>
      </c>
      <c r="D23">
        <v>25.84</v>
      </c>
      <c r="E23">
        <v>25.1</v>
      </c>
      <c r="F23">
        <v>25.6</v>
      </c>
      <c r="G23">
        <v>1375100</v>
      </c>
    </row>
    <row r="24" spans="1:7">
      <c r="A24">
        <f t="shared" si="0"/>
        <v>21</v>
      </c>
      <c r="B24" s="125">
        <v>40970</v>
      </c>
      <c r="C24">
        <v>25.56</v>
      </c>
      <c r="D24">
        <v>25.56</v>
      </c>
      <c r="E24">
        <v>24.74</v>
      </c>
      <c r="F24">
        <v>24.9</v>
      </c>
      <c r="G24">
        <v>1894800</v>
      </c>
    </row>
    <row r="25" spans="1:7">
      <c r="A25">
        <f t="shared" si="0"/>
        <v>22</v>
      </c>
      <c r="B25" s="125">
        <v>41123</v>
      </c>
      <c r="C25">
        <v>25.1</v>
      </c>
      <c r="D25">
        <v>25.12</v>
      </c>
      <c r="E25">
        <v>24.86</v>
      </c>
      <c r="F25">
        <v>24.94</v>
      </c>
      <c r="G25">
        <v>1621100</v>
      </c>
    </row>
    <row r="26" spans="1:7">
      <c r="A26">
        <f t="shared" si="0"/>
        <v>23</v>
      </c>
      <c r="B26" s="125">
        <v>41154</v>
      </c>
      <c r="C26">
        <v>24.98</v>
      </c>
      <c r="D26">
        <v>25.5</v>
      </c>
      <c r="E26">
        <v>24.92</v>
      </c>
      <c r="F26">
        <v>25.5</v>
      </c>
      <c r="G26">
        <v>1398600</v>
      </c>
    </row>
    <row r="27" spans="1:7">
      <c r="A27">
        <f t="shared" si="0"/>
        <v>24</v>
      </c>
      <c r="B27" s="125">
        <v>41184</v>
      </c>
      <c r="C27">
        <v>25.06</v>
      </c>
      <c r="D27">
        <v>25.6</v>
      </c>
      <c r="E27">
        <v>25.06</v>
      </c>
      <c r="F27">
        <v>25.48</v>
      </c>
      <c r="G27">
        <v>404900</v>
      </c>
    </row>
    <row r="28" spans="1:7">
      <c r="A28">
        <f t="shared" si="0"/>
        <v>25</v>
      </c>
      <c r="B28" s="125" t="s">
        <v>1034</v>
      </c>
      <c r="C28">
        <v>25.5</v>
      </c>
      <c r="D28">
        <v>26.1</v>
      </c>
      <c r="E28">
        <v>25.32</v>
      </c>
      <c r="F28">
        <v>25.98</v>
      </c>
      <c r="G28">
        <v>1235500</v>
      </c>
    </row>
    <row r="29" spans="1:7">
      <c r="A29">
        <f t="shared" si="0"/>
        <v>26</v>
      </c>
      <c r="B29" s="125" t="s">
        <v>1033</v>
      </c>
      <c r="C29">
        <v>26.14</v>
      </c>
      <c r="D29">
        <v>26.14</v>
      </c>
      <c r="E29">
        <v>25.44</v>
      </c>
      <c r="F29">
        <v>25.46</v>
      </c>
      <c r="G29">
        <v>1709500</v>
      </c>
    </row>
    <row r="30" spans="1:7">
      <c r="A30">
        <f t="shared" si="0"/>
        <v>27</v>
      </c>
      <c r="B30" s="125" t="s">
        <v>1032</v>
      </c>
      <c r="C30">
        <v>25.76</v>
      </c>
      <c r="D30">
        <v>25.76</v>
      </c>
      <c r="E30">
        <v>25.32</v>
      </c>
      <c r="F30">
        <v>25.38</v>
      </c>
      <c r="G30">
        <v>1473800</v>
      </c>
    </row>
    <row r="31" spans="1:7">
      <c r="A31">
        <f t="shared" si="0"/>
        <v>28</v>
      </c>
      <c r="B31" s="125" t="s">
        <v>1031</v>
      </c>
      <c r="C31">
        <v>25.36</v>
      </c>
      <c r="D31">
        <v>25.36</v>
      </c>
      <c r="E31">
        <v>24.8</v>
      </c>
      <c r="F31">
        <v>24.8</v>
      </c>
      <c r="G31">
        <v>1821300</v>
      </c>
    </row>
    <row r="32" spans="1:7">
      <c r="A32">
        <f t="shared" si="0"/>
        <v>29</v>
      </c>
      <c r="B32" s="125" t="s">
        <v>1030</v>
      </c>
      <c r="C32">
        <v>24.86</v>
      </c>
      <c r="D32">
        <v>24.92</v>
      </c>
      <c r="E32">
        <v>24.86</v>
      </c>
      <c r="F32">
        <v>24.88</v>
      </c>
      <c r="G32">
        <v>1132600</v>
      </c>
    </row>
    <row r="33" spans="1:16">
      <c r="A33">
        <f t="shared" si="0"/>
        <v>30</v>
      </c>
      <c r="B33" s="125" t="s">
        <v>1029</v>
      </c>
      <c r="C33">
        <v>24.8</v>
      </c>
      <c r="D33">
        <v>24.92</v>
      </c>
      <c r="E33">
        <v>24.76</v>
      </c>
      <c r="F33">
        <v>24.84</v>
      </c>
      <c r="G33">
        <v>671400</v>
      </c>
      <c r="I33" t="s">
        <v>1271</v>
      </c>
    </row>
    <row r="34" spans="1:16">
      <c r="A34">
        <f t="shared" si="0"/>
        <v>31</v>
      </c>
      <c r="B34" s="125" t="s">
        <v>1028</v>
      </c>
      <c r="C34">
        <v>24.16</v>
      </c>
      <c r="D34">
        <v>24.18</v>
      </c>
      <c r="E34">
        <v>23.98</v>
      </c>
      <c r="F34">
        <v>24</v>
      </c>
      <c r="G34">
        <v>1439800</v>
      </c>
      <c r="I34" s="93"/>
      <c r="J34" s="139"/>
      <c r="K34" s="71"/>
      <c r="L34" s="1"/>
      <c r="M34" s="288" t="s">
        <v>1281</v>
      </c>
      <c r="N34" s="288"/>
      <c r="O34" s="139"/>
      <c r="P34" s="1"/>
    </row>
    <row r="35" spans="1:16">
      <c r="A35">
        <f t="shared" si="0"/>
        <v>32</v>
      </c>
      <c r="B35" s="125" t="s">
        <v>1027</v>
      </c>
      <c r="C35">
        <v>24.04</v>
      </c>
      <c r="D35">
        <v>24.04</v>
      </c>
      <c r="E35">
        <v>23.6</v>
      </c>
      <c r="F35">
        <v>23.64</v>
      </c>
      <c r="G35">
        <v>3846100</v>
      </c>
      <c r="I35" s="96" t="s">
        <v>1272</v>
      </c>
      <c r="J35" s="124" t="s">
        <v>234</v>
      </c>
      <c r="K35" s="124" t="s">
        <v>1280</v>
      </c>
      <c r="L35" s="124" t="s">
        <v>1290</v>
      </c>
      <c r="M35" s="124" t="s">
        <v>1262</v>
      </c>
      <c r="N35" s="124" t="s">
        <v>1263</v>
      </c>
      <c r="O35" s="124" t="s">
        <v>1282</v>
      </c>
      <c r="P35" s="44" t="s">
        <v>1286</v>
      </c>
    </row>
    <row r="36" spans="1:16">
      <c r="A36">
        <f t="shared" si="0"/>
        <v>33</v>
      </c>
      <c r="B36" s="125" t="s">
        <v>1026</v>
      </c>
      <c r="C36">
        <v>23.48</v>
      </c>
      <c r="D36">
        <v>23.6</v>
      </c>
      <c r="E36">
        <v>23.1</v>
      </c>
      <c r="F36">
        <v>23.48</v>
      </c>
      <c r="G36">
        <v>742100</v>
      </c>
      <c r="H36" t="s">
        <v>1284</v>
      </c>
      <c r="I36" s="93" t="s">
        <v>1260</v>
      </c>
      <c r="J36" s="93">
        <v>24.7</v>
      </c>
      <c r="K36" s="93">
        <v>20.57</v>
      </c>
      <c r="L36" s="93">
        <v>26.39</v>
      </c>
      <c r="M36" s="93">
        <v>22.72</v>
      </c>
      <c r="N36" s="93">
        <v>25.5</v>
      </c>
      <c r="O36" s="144">
        <v>1.21E-2</v>
      </c>
      <c r="P36" s="140">
        <v>2.92E-2</v>
      </c>
    </row>
    <row r="37" spans="1:16">
      <c r="A37">
        <f t="shared" si="0"/>
        <v>34</v>
      </c>
      <c r="B37" s="125" t="s">
        <v>1025</v>
      </c>
      <c r="C37">
        <v>23.48</v>
      </c>
      <c r="D37">
        <v>23.66</v>
      </c>
      <c r="E37">
        <v>23.46</v>
      </c>
      <c r="F37">
        <v>23.48</v>
      </c>
      <c r="G37">
        <v>317200</v>
      </c>
      <c r="H37" t="s">
        <v>1283</v>
      </c>
      <c r="I37" s="107" t="s">
        <v>1273</v>
      </c>
      <c r="J37" s="143">
        <v>14450</v>
      </c>
      <c r="K37" s="107">
        <v>12.78</v>
      </c>
      <c r="L37" s="143">
        <v>27960</v>
      </c>
      <c r="M37" s="143">
        <v>13775</v>
      </c>
      <c r="N37" s="143">
        <v>17950</v>
      </c>
      <c r="O37" s="145">
        <v>5.1200000000000002E-2</v>
      </c>
      <c r="P37" s="141">
        <v>-0.1386</v>
      </c>
    </row>
    <row r="38" spans="1:16">
      <c r="A38">
        <f t="shared" si="0"/>
        <v>35</v>
      </c>
      <c r="B38" s="125" t="s">
        <v>1024</v>
      </c>
      <c r="C38">
        <v>23.56</v>
      </c>
      <c r="D38">
        <v>24.7</v>
      </c>
      <c r="E38">
        <v>23.42</v>
      </c>
      <c r="F38">
        <v>23.42</v>
      </c>
      <c r="G38">
        <v>262000</v>
      </c>
      <c r="H38" t="s">
        <v>1285</v>
      </c>
      <c r="I38" s="107" t="s">
        <v>1274</v>
      </c>
      <c r="J38" s="107">
        <v>0.76</v>
      </c>
      <c r="K38" s="107">
        <v>12.04</v>
      </c>
      <c r="L38" s="107">
        <v>1.36</v>
      </c>
      <c r="M38" s="107">
        <v>0.67</v>
      </c>
      <c r="N38" s="107">
        <v>0.86499999999999999</v>
      </c>
      <c r="O38" s="145">
        <v>1.9699999999999999E-2</v>
      </c>
      <c r="P38" s="141">
        <v>-8.9800000000000005E-2</v>
      </c>
    </row>
    <row r="39" spans="1:16">
      <c r="A39">
        <f t="shared" si="0"/>
        <v>36</v>
      </c>
      <c r="B39" s="125" t="s">
        <v>1023</v>
      </c>
      <c r="C39">
        <v>23.7</v>
      </c>
      <c r="D39">
        <v>23.7</v>
      </c>
      <c r="E39">
        <v>23.38</v>
      </c>
      <c r="F39">
        <v>23.42</v>
      </c>
      <c r="G39">
        <v>623100</v>
      </c>
      <c r="H39" t="s">
        <v>1284</v>
      </c>
      <c r="I39" s="107" t="s">
        <v>1275</v>
      </c>
      <c r="J39" s="107">
        <v>1.8</v>
      </c>
      <c r="K39" s="107">
        <v>545.5</v>
      </c>
      <c r="L39" s="107">
        <v>6.75</v>
      </c>
      <c r="M39" s="107">
        <v>1.32</v>
      </c>
      <c r="N39" s="107">
        <v>2.52</v>
      </c>
      <c r="O39" s="145">
        <v>1.11E-2</v>
      </c>
      <c r="P39" s="141">
        <v>0.1613</v>
      </c>
    </row>
    <row r="40" spans="1:16">
      <c r="A40">
        <f t="shared" si="0"/>
        <v>37</v>
      </c>
      <c r="B40" s="125" t="s">
        <v>1022</v>
      </c>
      <c r="C40">
        <v>23.42</v>
      </c>
      <c r="D40">
        <v>23.64</v>
      </c>
      <c r="E40">
        <v>23.36</v>
      </c>
      <c r="F40">
        <v>23.42</v>
      </c>
      <c r="G40">
        <v>1809600</v>
      </c>
      <c r="H40" t="s">
        <v>1285</v>
      </c>
      <c r="I40" s="107" t="s">
        <v>1276</v>
      </c>
      <c r="J40" s="107">
        <v>1.9750000000000001</v>
      </c>
      <c r="K40" s="107">
        <v>13.35</v>
      </c>
      <c r="L40" s="107">
        <v>3.09</v>
      </c>
      <c r="M40" s="107">
        <v>1.5049999999999999</v>
      </c>
      <c r="N40" s="107">
        <v>2.0499999999999998</v>
      </c>
      <c r="O40" s="145">
        <v>2.41E-2</v>
      </c>
      <c r="P40" s="141">
        <v>3.95E-2</v>
      </c>
    </row>
    <row r="41" spans="1:16">
      <c r="A41">
        <f t="shared" si="0"/>
        <v>38</v>
      </c>
      <c r="B41" s="125">
        <v>40911</v>
      </c>
      <c r="C41">
        <v>23.34</v>
      </c>
      <c r="D41">
        <v>23.6</v>
      </c>
      <c r="E41">
        <v>23.34</v>
      </c>
      <c r="F41">
        <v>23.56</v>
      </c>
      <c r="G41">
        <v>919300</v>
      </c>
      <c r="H41" t="s">
        <v>1284</v>
      </c>
      <c r="I41" s="107" t="s">
        <v>1277</v>
      </c>
      <c r="J41" s="107">
        <v>11.46</v>
      </c>
      <c r="K41" s="107">
        <v>25.34</v>
      </c>
      <c r="L41" s="107">
        <v>9.32</v>
      </c>
      <c r="M41" s="107">
        <v>10.18</v>
      </c>
      <c r="N41" s="107">
        <v>11.76</v>
      </c>
      <c r="O41" s="145">
        <v>1.4E-2</v>
      </c>
      <c r="P41" s="141">
        <v>6.1100000000000002E-2</v>
      </c>
    </row>
    <row r="42" spans="1:16">
      <c r="A42">
        <f t="shared" si="0"/>
        <v>39</v>
      </c>
      <c r="B42" s="125">
        <v>40942</v>
      </c>
      <c r="C42">
        <v>23.5</v>
      </c>
      <c r="D42">
        <v>23.64</v>
      </c>
      <c r="E42">
        <v>23.5</v>
      </c>
      <c r="F42">
        <v>23.58</v>
      </c>
      <c r="G42">
        <v>667700</v>
      </c>
      <c r="H42" t="s">
        <v>1285</v>
      </c>
      <c r="I42" s="107" t="s">
        <v>1278</v>
      </c>
      <c r="J42" s="107">
        <v>0.36</v>
      </c>
      <c r="K42" s="107">
        <v>9.7799999999999994</v>
      </c>
      <c r="L42" s="107">
        <v>4.6900000000000004</v>
      </c>
      <c r="M42" s="107">
        <v>0.32500000000000001</v>
      </c>
      <c r="N42" s="107">
        <v>0.45</v>
      </c>
      <c r="O42" s="145">
        <v>7.0599999999999996E-2</v>
      </c>
      <c r="P42" s="141">
        <v>-0.1628</v>
      </c>
    </row>
    <row r="43" spans="1:16">
      <c r="A43">
        <f t="shared" si="0"/>
        <v>40</v>
      </c>
      <c r="B43" s="125">
        <v>41032</v>
      </c>
      <c r="C43">
        <v>24.36</v>
      </c>
      <c r="D43">
        <v>24.36</v>
      </c>
      <c r="E43">
        <v>23.34</v>
      </c>
      <c r="F43">
        <v>23.4</v>
      </c>
      <c r="G43">
        <v>773000</v>
      </c>
      <c r="H43" t="s">
        <v>1284</v>
      </c>
      <c r="I43" s="94" t="s">
        <v>1279</v>
      </c>
      <c r="J43" s="94">
        <v>4.55</v>
      </c>
      <c r="K43" s="94">
        <v>80.39</v>
      </c>
      <c r="L43" s="94">
        <v>29.47</v>
      </c>
      <c r="M43" s="94">
        <v>4.0999999999999996</v>
      </c>
      <c r="N43" s="94">
        <v>4.8099999999999996</v>
      </c>
      <c r="O43" s="146">
        <v>1.9800000000000002E-2</v>
      </c>
      <c r="P43" s="142">
        <v>3.4099999999999998E-2</v>
      </c>
    </row>
    <row r="44" spans="1:16">
      <c r="A44">
        <f t="shared" si="0"/>
        <v>41</v>
      </c>
      <c r="B44" s="125">
        <v>41063</v>
      </c>
      <c r="C44">
        <v>23.5</v>
      </c>
      <c r="D44">
        <v>23.5</v>
      </c>
      <c r="E44">
        <v>23.1</v>
      </c>
      <c r="F44">
        <v>23.28</v>
      </c>
      <c r="G44">
        <v>1290900</v>
      </c>
    </row>
    <row r="45" spans="1:16">
      <c r="A45">
        <f t="shared" si="0"/>
        <v>42</v>
      </c>
      <c r="B45" s="125">
        <v>41093</v>
      </c>
      <c r="C45">
        <v>23.02</v>
      </c>
      <c r="D45">
        <v>23.4</v>
      </c>
      <c r="E45">
        <v>23.02</v>
      </c>
      <c r="F45">
        <v>23.28</v>
      </c>
      <c r="G45">
        <v>370900</v>
      </c>
      <c r="I45" t="s">
        <v>1287</v>
      </c>
    </row>
    <row r="46" spans="1:16">
      <c r="A46">
        <f t="shared" si="0"/>
        <v>43</v>
      </c>
      <c r="B46" s="125">
        <v>41124</v>
      </c>
      <c r="C46">
        <v>23.3</v>
      </c>
      <c r="D46">
        <v>23.38</v>
      </c>
      <c r="E46">
        <v>23.16</v>
      </c>
      <c r="F46">
        <v>23.26</v>
      </c>
      <c r="G46">
        <v>820300</v>
      </c>
      <c r="I46" t="s">
        <v>1288</v>
      </c>
      <c r="J46">
        <v>3108.7</v>
      </c>
    </row>
    <row r="47" spans="1:16">
      <c r="A47">
        <f t="shared" si="0"/>
        <v>44</v>
      </c>
      <c r="B47" s="125">
        <v>41155</v>
      </c>
      <c r="C47">
        <v>23.26</v>
      </c>
      <c r="D47">
        <v>23.44</v>
      </c>
      <c r="E47">
        <v>23.26</v>
      </c>
      <c r="F47">
        <v>23.4</v>
      </c>
      <c r="G47">
        <v>362400</v>
      </c>
      <c r="I47" t="s">
        <v>1289</v>
      </c>
      <c r="J47">
        <v>0.32</v>
      </c>
    </row>
    <row r="48" spans="1:16">
      <c r="A48">
        <f t="shared" si="0"/>
        <v>45</v>
      </c>
      <c r="B48" s="125">
        <v>41246</v>
      </c>
      <c r="C48">
        <v>23.26</v>
      </c>
      <c r="D48">
        <v>23.4</v>
      </c>
      <c r="E48">
        <v>23.18</v>
      </c>
      <c r="F48">
        <v>23.24</v>
      </c>
      <c r="G48">
        <v>778500</v>
      </c>
    </row>
    <row r="49" spans="1:16">
      <c r="A49">
        <f t="shared" si="0"/>
        <v>46</v>
      </c>
      <c r="B49" s="125" t="s">
        <v>1021</v>
      </c>
      <c r="C49">
        <v>23.26</v>
      </c>
      <c r="D49">
        <v>23.32</v>
      </c>
      <c r="E49">
        <v>23.2</v>
      </c>
      <c r="F49">
        <v>23.26</v>
      </c>
      <c r="G49">
        <v>1058600</v>
      </c>
      <c r="I49" s="93"/>
      <c r="J49" s="139"/>
      <c r="K49" s="71"/>
      <c r="L49" s="1"/>
      <c r="M49" s="288" t="s">
        <v>1281</v>
      </c>
      <c r="N49" s="288"/>
      <c r="O49" s="139"/>
      <c r="P49" s="1"/>
    </row>
    <row r="50" spans="1:16">
      <c r="A50">
        <f t="shared" si="0"/>
        <v>47</v>
      </c>
      <c r="B50" s="125" t="s">
        <v>1020</v>
      </c>
      <c r="C50">
        <v>23.3</v>
      </c>
      <c r="D50">
        <v>23.36</v>
      </c>
      <c r="E50">
        <v>23</v>
      </c>
      <c r="F50">
        <v>23.3</v>
      </c>
      <c r="G50">
        <v>1425500</v>
      </c>
      <c r="I50" s="96" t="s">
        <v>1272</v>
      </c>
      <c r="J50" s="124" t="s">
        <v>234</v>
      </c>
      <c r="K50" s="124" t="s">
        <v>1280</v>
      </c>
      <c r="L50" s="124" t="s">
        <v>1290</v>
      </c>
      <c r="M50" s="124" t="s">
        <v>1262</v>
      </c>
      <c r="N50" s="124" t="s">
        <v>1263</v>
      </c>
      <c r="O50" s="124" t="s">
        <v>1282</v>
      </c>
      <c r="P50" s="44" t="s">
        <v>1286</v>
      </c>
    </row>
    <row r="51" spans="1:16">
      <c r="A51">
        <f t="shared" si="0"/>
        <v>48</v>
      </c>
      <c r="B51" s="125" t="s">
        <v>1019</v>
      </c>
      <c r="C51">
        <v>23.2</v>
      </c>
      <c r="D51">
        <v>23.32</v>
      </c>
      <c r="E51">
        <v>23.12</v>
      </c>
      <c r="F51">
        <v>23.3</v>
      </c>
      <c r="G51">
        <v>1387500</v>
      </c>
      <c r="I51" s="93" t="s">
        <v>1260</v>
      </c>
      <c r="J51" s="147">
        <f>J36</f>
        <v>24.7</v>
      </c>
      <c r="K51" s="147">
        <f t="shared" ref="K51:P53" si="1">K36</f>
        <v>20.57</v>
      </c>
      <c r="L51" s="147">
        <f t="shared" si="1"/>
        <v>26.39</v>
      </c>
      <c r="M51" s="147">
        <f t="shared" si="1"/>
        <v>22.72</v>
      </c>
      <c r="N51" s="147">
        <f t="shared" si="1"/>
        <v>25.5</v>
      </c>
      <c r="O51" s="150">
        <f t="shared" si="1"/>
        <v>1.21E-2</v>
      </c>
      <c r="P51" s="150">
        <f t="shared" si="1"/>
        <v>2.92E-2</v>
      </c>
    </row>
    <row r="52" spans="1:16">
      <c r="A52">
        <f t="shared" si="0"/>
        <v>49</v>
      </c>
      <c r="B52" s="125" t="s">
        <v>1018</v>
      </c>
      <c r="C52">
        <v>23.3</v>
      </c>
      <c r="D52">
        <v>23.48</v>
      </c>
      <c r="E52">
        <v>23.26</v>
      </c>
      <c r="F52">
        <v>23.26</v>
      </c>
      <c r="G52">
        <v>2036900</v>
      </c>
      <c r="I52" s="107" t="s">
        <v>1273</v>
      </c>
      <c r="J52" s="148">
        <f>J37/$J46</f>
        <v>4.6482452472094451</v>
      </c>
      <c r="K52" s="148">
        <f t="shared" si="1"/>
        <v>12.78</v>
      </c>
      <c r="L52" s="148">
        <f>L37/$J46</f>
        <v>8.9941132949464411</v>
      </c>
      <c r="M52" s="148">
        <f t="shared" ref="M52:N52" si="2">M37/$J46</f>
        <v>4.4311126837584842</v>
      </c>
      <c r="N52" s="148">
        <f t="shared" si="2"/>
        <v>5.7741177984366461</v>
      </c>
      <c r="O52" s="151">
        <f t="shared" si="1"/>
        <v>5.1200000000000002E-2</v>
      </c>
      <c r="P52" s="151">
        <f t="shared" si="1"/>
        <v>-0.1386</v>
      </c>
    </row>
    <row r="53" spans="1:16">
      <c r="A53">
        <f t="shared" si="0"/>
        <v>50</v>
      </c>
      <c r="B53" s="125" t="s">
        <v>1017</v>
      </c>
      <c r="C53">
        <v>23.26</v>
      </c>
      <c r="D53">
        <v>23.5</v>
      </c>
      <c r="E53">
        <v>23.26</v>
      </c>
      <c r="F53">
        <v>23.32</v>
      </c>
      <c r="G53">
        <v>930800</v>
      </c>
      <c r="I53" s="107" t="s">
        <v>1274</v>
      </c>
      <c r="J53" s="148">
        <f>J38/$J47</f>
        <v>2.375</v>
      </c>
      <c r="K53" s="148">
        <f t="shared" ref="K53" si="3">K38</f>
        <v>12.04</v>
      </c>
      <c r="L53" s="148">
        <f t="shared" ref="L53:N53" si="4">L38/$J47</f>
        <v>4.25</v>
      </c>
      <c r="M53" s="148">
        <f t="shared" si="4"/>
        <v>2.09375</v>
      </c>
      <c r="N53" s="148">
        <f t="shared" si="4"/>
        <v>2.703125</v>
      </c>
      <c r="O53" s="151">
        <f t="shared" si="1"/>
        <v>1.9699999999999999E-2</v>
      </c>
      <c r="P53" s="151">
        <f t="shared" si="1"/>
        <v>-8.9800000000000005E-2</v>
      </c>
    </row>
    <row r="54" spans="1:16">
      <c r="A54">
        <f t="shared" si="0"/>
        <v>51</v>
      </c>
      <c r="B54" s="125" t="s">
        <v>1016</v>
      </c>
      <c r="C54">
        <v>23.3</v>
      </c>
      <c r="D54">
        <v>23.52</v>
      </c>
      <c r="E54">
        <v>23.3</v>
      </c>
      <c r="F54">
        <v>23.4</v>
      </c>
      <c r="G54">
        <v>476000</v>
      </c>
      <c r="I54" s="107" t="s">
        <v>1275</v>
      </c>
      <c r="J54" s="148">
        <f t="shared" ref="J54:P58" si="5">J39</f>
        <v>1.8</v>
      </c>
      <c r="K54" s="148">
        <f t="shared" si="5"/>
        <v>545.5</v>
      </c>
      <c r="L54" s="148">
        <f t="shared" si="5"/>
        <v>6.75</v>
      </c>
      <c r="M54" s="148">
        <f t="shared" si="5"/>
        <v>1.32</v>
      </c>
      <c r="N54" s="148">
        <f t="shared" si="5"/>
        <v>2.52</v>
      </c>
      <c r="O54" s="151">
        <f t="shared" si="5"/>
        <v>1.11E-2</v>
      </c>
      <c r="P54" s="151">
        <f t="shared" si="5"/>
        <v>0.1613</v>
      </c>
    </row>
    <row r="55" spans="1:16">
      <c r="A55">
        <f t="shared" si="0"/>
        <v>52</v>
      </c>
      <c r="B55" s="125" t="s">
        <v>1015</v>
      </c>
      <c r="C55">
        <v>23.18</v>
      </c>
      <c r="D55">
        <v>23.44</v>
      </c>
      <c r="E55">
        <v>23.18</v>
      </c>
      <c r="F55">
        <v>23.42</v>
      </c>
      <c r="G55">
        <v>2602300</v>
      </c>
      <c r="I55" s="107" t="s">
        <v>1276</v>
      </c>
      <c r="J55" s="148">
        <f>J40/$J47</f>
        <v>6.171875</v>
      </c>
      <c r="K55" s="148">
        <f t="shared" ref="K55" si="6">K40</f>
        <v>13.35</v>
      </c>
      <c r="L55" s="148">
        <f t="shared" ref="L55:N55" si="7">L40/$J47</f>
        <v>9.65625</v>
      </c>
      <c r="M55" s="148">
        <f t="shared" si="7"/>
        <v>4.703125</v>
      </c>
      <c r="N55" s="148">
        <f t="shared" si="7"/>
        <v>6.4062499999999991</v>
      </c>
      <c r="O55" s="151">
        <f t="shared" ref="O55:P55" si="8">O40</f>
        <v>2.41E-2</v>
      </c>
      <c r="P55" s="151">
        <f t="shared" si="8"/>
        <v>3.95E-2</v>
      </c>
    </row>
    <row r="56" spans="1:16">
      <c r="A56">
        <f t="shared" si="0"/>
        <v>53</v>
      </c>
      <c r="B56" s="125" t="s">
        <v>1014</v>
      </c>
      <c r="C56">
        <v>23.48</v>
      </c>
      <c r="D56">
        <v>24.06</v>
      </c>
      <c r="E56">
        <v>23.48</v>
      </c>
      <c r="F56">
        <v>23.82</v>
      </c>
      <c r="G56">
        <v>1582000</v>
      </c>
      <c r="I56" s="107" t="s">
        <v>1277</v>
      </c>
      <c r="J56" s="148">
        <f t="shared" si="5"/>
        <v>11.46</v>
      </c>
      <c r="K56" s="148">
        <f t="shared" si="5"/>
        <v>25.34</v>
      </c>
      <c r="L56" s="148">
        <f t="shared" si="5"/>
        <v>9.32</v>
      </c>
      <c r="M56" s="148">
        <f t="shared" si="5"/>
        <v>10.18</v>
      </c>
      <c r="N56" s="148">
        <f t="shared" si="5"/>
        <v>11.76</v>
      </c>
      <c r="O56" s="151">
        <f t="shared" ref="O56:P56" si="9">O41</f>
        <v>1.4E-2</v>
      </c>
      <c r="P56" s="151">
        <f t="shared" si="9"/>
        <v>6.1100000000000002E-2</v>
      </c>
    </row>
    <row r="57" spans="1:16">
      <c r="A57">
        <f t="shared" si="0"/>
        <v>54</v>
      </c>
      <c r="B57" s="125" t="s">
        <v>1013</v>
      </c>
      <c r="C57">
        <v>23.82</v>
      </c>
      <c r="D57">
        <v>24</v>
      </c>
      <c r="E57">
        <v>23.82</v>
      </c>
      <c r="F57">
        <v>23.9</v>
      </c>
      <c r="G57">
        <v>1144700</v>
      </c>
      <c r="I57" s="107" t="s">
        <v>1278</v>
      </c>
      <c r="J57" s="148">
        <f>J42/$J47</f>
        <v>1.125</v>
      </c>
      <c r="K57" s="148">
        <f t="shared" ref="K57" si="10">K42</f>
        <v>9.7799999999999994</v>
      </c>
      <c r="L57" s="148">
        <f t="shared" ref="L57:N57" si="11">L42/$J47</f>
        <v>14.656250000000002</v>
      </c>
      <c r="M57" s="148">
        <f t="shared" si="11"/>
        <v>1.015625</v>
      </c>
      <c r="N57" s="148">
        <f t="shared" si="11"/>
        <v>1.40625</v>
      </c>
      <c r="O57" s="151">
        <f t="shared" ref="O57:P58" si="12">O42</f>
        <v>7.0599999999999996E-2</v>
      </c>
      <c r="P57" s="151">
        <f t="shared" si="12"/>
        <v>-0.1628</v>
      </c>
    </row>
    <row r="58" spans="1:16">
      <c r="A58">
        <f t="shared" si="0"/>
        <v>55</v>
      </c>
      <c r="B58" s="125" t="s">
        <v>1012</v>
      </c>
      <c r="C58">
        <v>23.9</v>
      </c>
      <c r="D58">
        <v>23.94</v>
      </c>
      <c r="E58">
        <v>23.82</v>
      </c>
      <c r="F58">
        <v>23.86</v>
      </c>
      <c r="G58">
        <v>677700</v>
      </c>
      <c r="I58" s="94" t="s">
        <v>1279</v>
      </c>
      <c r="J58" s="149">
        <f t="shared" si="5"/>
        <v>4.55</v>
      </c>
      <c r="K58" s="149">
        <f t="shared" si="5"/>
        <v>80.39</v>
      </c>
      <c r="L58" s="149">
        <f t="shared" si="5"/>
        <v>29.47</v>
      </c>
      <c r="M58" s="149">
        <f t="shared" si="5"/>
        <v>4.0999999999999996</v>
      </c>
      <c r="N58" s="149">
        <f t="shared" si="5"/>
        <v>4.8099999999999996</v>
      </c>
      <c r="O58" s="152">
        <f t="shared" si="12"/>
        <v>1.9800000000000002E-2</v>
      </c>
      <c r="P58" s="152">
        <f t="shared" si="12"/>
        <v>3.4099999999999998E-2</v>
      </c>
    </row>
    <row r="59" spans="1:16">
      <c r="A59">
        <f t="shared" si="0"/>
        <v>56</v>
      </c>
      <c r="B59" s="125" t="s">
        <v>1011</v>
      </c>
      <c r="C59">
        <v>23.9</v>
      </c>
      <c r="D59">
        <v>24.12</v>
      </c>
      <c r="E59">
        <v>23.88</v>
      </c>
      <c r="F59">
        <v>24.06</v>
      </c>
      <c r="G59">
        <v>1160000</v>
      </c>
    </row>
    <row r="60" spans="1:16">
      <c r="A60">
        <f t="shared" si="0"/>
        <v>57</v>
      </c>
      <c r="B60" s="125" t="s">
        <v>1010</v>
      </c>
      <c r="C60">
        <v>24.2</v>
      </c>
      <c r="D60">
        <v>24.2</v>
      </c>
      <c r="E60">
        <v>24.06</v>
      </c>
      <c r="F60">
        <v>24.14</v>
      </c>
      <c r="G60">
        <v>862500</v>
      </c>
    </row>
    <row r="61" spans="1:16">
      <c r="A61">
        <f t="shared" si="0"/>
        <v>58</v>
      </c>
      <c r="B61" s="125" t="s">
        <v>1009</v>
      </c>
      <c r="C61">
        <v>24.14</v>
      </c>
      <c r="D61">
        <v>24.2</v>
      </c>
      <c r="E61">
        <v>24.04</v>
      </c>
      <c r="F61">
        <v>24.14</v>
      </c>
      <c r="G61">
        <v>1075600</v>
      </c>
    </row>
    <row r="62" spans="1:16">
      <c r="A62">
        <f t="shared" si="0"/>
        <v>59</v>
      </c>
      <c r="B62" s="125" t="s">
        <v>1008</v>
      </c>
      <c r="C62">
        <v>24.14</v>
      </c>
      <c r="D62">
        <v>24.76</v>
      </c>
      <c r="E62">
        <v>24.1</v>
      </c>
      <c r="F62">
        <v>24.6</v>
      </c>
      <c r="G62">
        <v>2876900</v>
      </c>
    </row>
    <row r="63" spans="1:16">
      <c r="A63">
        <f t="shared" si="0"/>
        <v>60</v>
      </c>
      <c r="B63" s="125">
        <v>40943</v>
      </c>
      <c r="C63">
        <v>24.54</v>
      </c>
      <c r="D63">
        <v>24.64</v>
      </c>
      <c r="E63">
        <v>24.54</v>
      </c>
      <c r="F63">
        <v>24.6</v>
      </c>
      <c r="G63">
        <v>2140900</v>
      </c>
    </row>
    <row r="64" spans="1:16">
      <c r="A64">
        <f t="shared" si="0"/>
        <v>61</v>
      </c>
      <c r="B64" s="125">
        <v>40972</v>
      </c>
      <c r="C64">
        <v>24.6</v>
      </c>
      <c r="D64">
        <v>24.9</v>
      </c>
      <c r="E64">
        <v>24.38</v>
      </c>
      <c r="F64">
        <v>24.6</v>
      </c>
      <c r="G64">
        <v>882600</v>
      </c>
    </row>
    <row r="65" spans="1:7">
      <c r="A65">
        <f t="shared" si="0"/>
        <v>62</v>
      </c>
      <c r="B65" s="125">
        <v>41003</v>
      </c>
      <c r="C65">
        <v>24.62</v>
      </c>
      <c r="D65">
        <v>24.66</v>
      </c>
      <c r="E65">
        <v>24.6</v>
      </c>
      <c r="F65">
        <v>24.6</v>
      </c>
      <c r="G65">
        <v>1186900</v>
      </c>
    </row>
    <row r="66" spans="1:7">
      <c r="A66">
        <f t="shared" si="0"/>
        <v>63</v>
      </c>
      <c r="B66" s="125">
        <v>41033</v>
      </c>
      <c r="C66">
        <v>24.38</v>
      </c>
      <c r="D66">
        <v>24.8</v>
      </c>
      <c r="E66">
        <v>24.38</v>
      </c>
      <c r="F66">
        <v>24.6</v>
      </c>
      <c r="G66">
        <v>908400</v>
      </c>
    </row>
    <row r="67" spans="1:7">
      <c r="A67">
        <f t="shared" si="0"/>
        <v>64</v>
      </c>
      <c r="B67" s="125">
        <v>41064</v>
      </c>
      <c r="C67">
        <v>24.6</v>
      </c>
      <c r="D67">
        <v>24.64</v>
      </c>
      <c r="E67">
        <v>24.48</v>
      </c>
      <c r="F67">
        <v>24.64</v>
      </c>
      <c r="G67">
        <v>169700</v>
      </c>
    </row>
    <row r="68" spans="1:7">
      <c r="A68">
        <f t="shared" ref="A68:A131" si="13">A67+1</f>
        <v>65</v>
      </c>
      <c r="B68" s="125">
        <v>41156</v>
      </c>
      <c r="C68">
        <v>24.34</v>
      </c>
      <c r="D68">
        <v>24.52</v>
      </c>
      <c r="E68">
        <v>24.34</v>
      </c>
      <c r="F68">
        <v>24.5</v>
      </c>
      <c r="G68">
        <v>440400</v>
      </c>
    </row>
    <row r="69" spans="1:7">
      <c r="A69">
        <f t="shared" si="13"/>
        <v>66</v>
      </c>
      <c r="B69" s="125">
        <v>41186</v>
      </c>
      <c r="C69">
        <v>24.5</v>
      </c>
      <c r="D69">
        <v>24.68</v>
      </c>
      <c r="E69">
        <v>24.48</v>
      </c>
      <c r="F69">
        <v>24.5</v>
      </c>
      <c r="G69">
        <v>860100</v>
      </c>
    </row>
    <row r="70" spans="1:7">
      <c r="A70">
        <f t="shared" si="13"/>
        <v>67</v>
      </c>
      <c r="B70" s="125">
        <v>41247</v>
      </c>
      <c r="C70">
        <v>24.5</v>
      </c>
      <c r="D70">
        <v>24.5</v>
      </c>
      <c r="E70">
        <v>24.32</v>
      </c>
      <c r="F70">
        <v>24.32</v>
      </c>
      <c r="G70">
        <v>1116600</v>
      </c>
    </row>
    <row r="71" spans="1:7">
      <c r="A71">
        <f t="shared" si="13"/>
        <v>68</v>
      </c>
      <c r="B71" s="125" t="s">
        <v>1007</v>
      </c>
      <c r="C71">
        <v>24.32</v>
      </c>
      <c r="D71">
        <v>24.34</v>
      </c>
      <c r="E71">
        <v>24.26</v>
      </c>
      <c r="F71">
        <v>24.3</v>
      </c>
      <c r="G71">
        <v>1210400</v>
      </c>
    </row>
    <row r="72" spans="1:7">
      <c r="A72">
        <f t="shared" si="13"/>
        <v>69</v>
      </c>
      <c r="B72" s="125" t="s">
        <v>1006</v>
      </c>
      <c r="C72">
        <v>24.48</v>
      </c>
      <c r="D72">
        <v>24.74</v>
      </c>
      <c r="E72">
        <v>24.12</v>
      </c>
      <c r="F72">
        <v>24.32</v>
      </c>
      <c r="G72">
        <v>1681900</v>
      </c>
    </row>
    <row r="73" spans="1:7">
      <c r="A73">
        <f t="shared" si="13"/>
        <v>70</v>
      </c>
      <c r="B73" s="125" t="s">
        <v>1005</v>
      </c>
      <c r="C73">
        <v>24.4</v>
      </c>
      <c r="D73">
        <v>24.4</v>
      </c>
      <c r="E73">
        <v>24.28</v>
      </c>
      <c r="F73">
        <v>24.32</v>
      </c>
      <c r="G73">
        <v>1086200</v>
      </c>
    </row>
    <row r="74" spans="1:7">
      <c r="A74">
        <f t="shared" si="13"/>
        <v>71</v>
      </c>
      <c r="B74" s="125" t="s">
        <v>1004</v>
      </c>
      <c r="C74">
        <v>24.3</v>
      </c>
      <c r="D74">
        <v>24.3</v>
      </c>
      <c r="E74">
        <v>24.18</v>
      </c>
      <c r="F74">
        <v>24.2</v>
      </c>
      <c r="G74">
        <v>783200</v>
      </c>
    </row>
    <row r="75" spans="1:7">
      <c r="A75">
        <f t="shared" si="13"/>
        <v>72</v>
      </c>
      <c r="B75" s="125" t="s">
        <v>1003</v>
      </c>
      <c r="C75">
        <v>24.26</v>
      </c>
      <c r="D75">
        <v>24.26</v>
      </c>
      <c r="E75">
        <v>23.74</v>
      </c>
      <c r="F75">
        <v>23.8</v>
      </c>
      <c r="G75">
        <v>783800</v>
      </c>
    </row>
    <row r="76" spans="1:7">
      <c r="A76">
        <f t="shared" si="13"/>
        <v>73</v>
      </c>
      <c r="B76" s="125" t="s">
        <v>1002</v>
      </c>
      <c r="C76">
        <v>24.18</v>
      </c>
      <c r="D76">
        <v>24.22</v>
      </c>
      <c r="E76">
        <v>24.06</v>
      </c>
      <c r="F76">
        <v>24.12</v>
      </c>
      <c r="G76">
        <v>1053300</v>
      </c>
    </row>
    <row r="77" spans="1:7">
      <c r="A77">
        <f t="shared" si="13"/>
        <v>74</v>
      </c>
      <c r="B77" s="125" t="s">
        <v>1001</v>
      </c>
      <c r="C77">
        <v>24.12</v>
      </c>
      <c r="D77">
        <v>24.2</v>
      </c>
      <c r="E77">
        <v>23.8</v>
      </c>
      <c r="F77">
        <v>24</v>
      </c>
      <c r="G77">
        <v>651500</v>
      </c>
    </row>
    <row r="78" spans="1:7">
      <c r="A78">
        <f t="shared" si="13"/>
        <v>75</v>
      </c>
      <c r="B78" s="125" t="s">
        <v>1000</v>
      </c>
      <c r="C78">
        <v>23.86</v>
      </c>
      <c r="D78">
        <v>24</v>
      </c>
      <c r="E78">
        <v>23.86</v>
      </c>
      <c r="F78">
        <v>23.98</v>
      </c>
      <c r="G78">
        <v>846200</v>
      </c>
    </row>
    <row r="79" spans="1:7">
      <c r="A79">
        <f t="shared" si="13"/>
        <v>76</v>
      </c>
      <c r="B79" s="125" t="s">
        <v>999</v>
      </c>
      <c r="C79">
        <v>23.88</v>
      </c>
      <c r="D79">
        <v>23.94</v>
      </c>
      <c r="E79">
        <v>23.8</v>
      </c>
      <c r="F79">
        <v>23.82</v>
      </c>
      <c r="G79">
        <v>1089800</v>
      </c>
    </row>
    <row r="80" spans="1:7">
      <c r="A80">
        <f t="shared" si="13"/>
        <v>77</v>
      </c>
      <c r="B80" s="125" t="s">
        <v>998</v>
      </c>
      <c r="C80">
        <v>23.68</v>
      </c>
      <c r="D80">
        <v>23.88</v>
      </c>
      <c r="E80">
        <v>23.68</v>
      </c>
      <c r="F80">
        <v>23.82</v>
      </c>
      <c r="G80">
        <v>997000</v>
      </c>
    </row>
    <row r="81" spans="1:7">
      <c r="A81">
        <f t="shared" si="13"/>
        <v>78</v>
      </c>
      <c r="B81" s="125" t="s">
        <v>997</v>
      </c>
      <c r="C81">
        <v>23.78</v>
      </c>
      <c r="D81">
        <v>24.06</v>
      </c>
      <c r="E81">
        <v>23.7</v>
      </c>
      <c r="F81">
        <v>23.7</v>
      </c>
      <c r="G81">
        <v>219100</v>
      </c>
    </row>
    <row r="82" spans="1:7">
      <c r="A82">
        <f t="shared" si="13"/>
        <v>79</v>
      </c>
      <c r="B82" s="125" t="s">
        <v>996</v>
      </c>
      <c r="C82">
        <v>23.8</v>
      </c>
      <c r="D82">
        <v>23.86</v>
      </c>
      <c r="E82">
        <v>23.64</v>
      </c>
      <c r="F82">
        <v>23.64</v>
      </c>
      <c r="G82">
        <v>956800</v>
      </c>
    </row>
    <row r="83" spans="1:7">
      <c r="A83">
        <f t="shared" si="13"/>
        <v>80</v>
      </c>
      <c r="B83" s="125">
        <v>40944</v>
      </c>
      <c r="C83">
        <v>23.74</v>
      </c>
      <c r="D83">
        <v>23.76</v>
      </c>
      <c r="E83">
        <v>23.7</v>
      </c>
      <c r="F83">
        <v>23.74</v>
      </c>
      <c r="G83">
        <v>635200</v>
      </c>
    </row>
    <row r="84" spans="1:7">
      <c r="A84">
        <f t="shared" si="13"/>
        <v>81</v>
      </c>
      <c r="B84" s="125">
        <v>40973</v>
      </c>
      <c r="C84">
        <v>23.74</v>
      </c>
      <c r="D84">
        <v>23.76</v>
      </c>
      <c r="E84">
        <v>23.7</v>
      </c>
      <c r="F84">
        <v>23.72</v>
      </c>
      <c r="G84">
        <v>618200</v>
      </c>
    </row>
    <row r="85" spans="1:7">
      <c r="A85">
        <f t="shared" si="13"/>
        <v>82</v>
      </c>
      <c r="B85" s="125">
        <v>41004</v>
      </c>
      <c r="C85">
        <v>23.78</v>
      </c>
      <c r="D85">
        <v>23.8</v>
      </c>
      <c r="E85">
        <v>23.62</v>
      </c>
      <c r="F85">
        <v>23.76</v>
      </c>
      <c r="G85">
        <v>1186000</v>
      </c>
    </row>
    <row r="86" spans="1:7">
      <c r="A86">
        <f t="shared" si="13"/>
        <v>83</v>
      </c>
      <c r="B86" s="125">
        <v>41095</v>
      </c>
      <c r="C86">
        <v>23.5</v>
      </c>
      <c r="D86">
        <v>23.76</v>
      </c>
      <c r="E86">
        <v>23.5</v>
      </c>
      <c r="F86">
        <v>23.7</v>
      </c>
      <c r="G86">
        <v>719400</v>
      </c>
    </row>
    <row r="87" spans="1:7">
      <c r="A87">
        <f t="shared" si="13"/>
        <v>84</v>
      </c>
      <c r="B87" s="125">
        <v>41126</v>
      </c>
      <c r="C87">
        <v>23.72</v>
      </c>
      <c r="D87">
        <v>23.72</v>
      </c>
      <c r="E87">
        <v>23.66</v>
      </c>
      <c r="F87">
        <v>23.68</v>
      </c>
      <c r="G87">
        <v>629600</v>
      </c>
    </row>
    <row r="88" spans="1:7">
      <c r="A88">
        <f t="shared" si="13"/>
        <v>85</v>
      </c>
      <c r="B88" s="125">
        <v>41157</v>
      </c>
      <c r="C88">
        <v>23.74</v>
      </c>
      <c r="D88">
        <v>23.74</v>
      </c>
      <c r="E88">
        <v>23.52</v>
      </c>
      <c r="F88">
        <v>23.64</v>
      </c>
      <c r="G88">
        <v>333600</v>
      </c>
    </row>
    <row r="89" spans="1:7">
      <c r="A89">
        <f t="shared" si="13"/>
        <v>86</v>
      </c>
      <c r="B89" s="125">
        <v>41187</v>
      </c>
      <c r="C89">
        <v>23.64</v>
      </c>
      <c r="D89">
        <v>23.64</v>
      </c>
      <c r="E89">
        <v>23.5</v>
      </c>
      <c r="F89">
        <v>23.5</v>
      </c>
      <c r="G89">
        <v>727900</v>
      </c>
    </row>
    <row r="90" spans="1:7">
      <c r="A90">
        <f t="shared" si="13"/>
        <v>87</v>
      </c>
      <c r="B90" s="125">
        <v>41218</v>
      </c>
      <c r="C90">
        <v>23.54</v>
      </c>
      <c r="D90">
        <v>23.6</v>
      </c>
      <c r="E90">
        <v>17</v>
      </c>
      <c r="F90">
        <v>23.46</v>
      </c>
      <c r="G90">
        <v>1318800</v>
      </c>
    </row>
    <row r="91" spans="1:7">
      <c r="A91">
        <f t="shared" si="13"/>
        <v>88</v>
      </c>
      <c r="B91" s="125" t="s">
        <v>995</v>
      </c>
      <c r="C91">
        <v>23.66</v>
      </c>
      <c r="D91">
        <v>24.08</v>
      </c>
      <c r="E91">
        <v>23.14</v>
      </c>
      <c r="F91">
        <v>23.2</v>
      </c>
      <c r="G91">
        <v>579400</v>
      </c>
    </row>
    <row r="92" spans="1:7">
      <c r="A92">
        <f t="shared" si="13"/>
        <v>89</v>
      </c>
      <c r="B92" s="125" t="s">
        <v>994</v>
      </c>
      <c r="C92">
        <v>23</v>
      </c>
      <c r="D92">
        <v>23.08</v>
      </c>
      <c r="E92">
        <v>22.84</v>
      </c>
      <c r="F92">
        <v>22.9</v>
      </c>
      <c r="G92">
        <v>709700</v>
      </c>
    </row>
    <row r="93" spans="1:7">
      <c r="A93">
        <f t="shared" si="13"/>
        <v>90</v>
      </c>
      <c r="B93" s="125" t="s">
        <v>993</v>
      </c>
      <c r="C93">
        <v>22.84</v>
      </c>
      <c r="D93">
        <v>22.84</v>
      </c>
      <c r="E93">
        <v>22.16</v>
      </c>
      <c r="F93">
        <v>22.26</v>
      </c>
      <c r="G93">
        <v>1632100</v>
      </c>
    </row>
    <row r="94" spans="1:7">
      <c r="A94">
        <f t="shared" si="13"/>
        <v>91</v>
      </c>
      <c r="B94" s="125" t="s">
        <v>992</v>
      </c>
      <c r="C94">
        <v>21.94</v>
      </c>
      <c r="D94">
        <v>22.36</v>
      </c>
      <c r="E94">
        <v>21.94</v>
      </c>
      <c r="F94">
        <v>22.16</v>
      </c>
      <c r="G94">
        <v>1686200</v>
      </c>
    </row>
    <row r="95" spans="1:7">
      <c r="A95">
        <f t="shared" si="13"/>
        <v>92</v>
      </c>
      <c r="B95" s="125" t="s">
        <v>991</v>
      </c>
      <c r="C95">
        <v>22.02</v>
      </c>
      <c r="D95">
        <v>22.36</v>
      </c>
      <c r="E95">
        <v>21.5</v>
      </c>
      <c r="F95">
        <v>22.1</v>
      </c>
      <c r="G95">
        <v>1069300</v>
      </c>
    </row>
    <row r="96" spans="1:7">
      <c r="A96">
        <f t="shared" si="13"/>
        <v>93</v>
      </c>
      <c r="B96" s="125" t="s">
        <v>990</v>
      </c>
      <c r="C96">
        <v>22</v>
      </c>
      <c r="D96">
        <v>22.44</v>
      </c>
      <c r="E96">
        <v>21.76</v>
      </c>
      <c r="F96">
        <v>22.04</v>
      </c>
      <c r="G96">
        <v>1176100</v>
      </c>
    </row>
    <row r="97" spans="1:7">
      <c r="A97">
        <f t="shared" si="13"/>
        <v>94</v>
      </c>
      <c r="B97" s="125" t="s">
        <v>989</v>
      </c>
      <c r="C97">
        <v>22.12</v>
      </c>
      <c r="D97">
        <v>22.12</v>
      </c>
      <c r="E97">
        <v>21.96</v>
      </c>
      <c r="F97">
        <v>22.08</v>
      </c>
      <c r="G97">
        <v>3236200</v>
      </c>
    </row>
    <row r="98" spans="1:7">
      <c r="A98">
        <f t="shared" si="13"/>
        <v>95</v>
      </c>
      <c r="B98" s="125" t="s">
        <v>988</v>
      </c>
      <c r="C98">
        <v>21.94</v>
      </c>
      <c r="D98">
        <v>22.1</v>
      </c>
      <c r="E98">
        <v>21.94</v>
      </c>
      <c r="F98">
        <v>22</v>
      </c>
      <c r="G98">
        <v>934100</v>
      </c>
    </row>
    <row r="99" spans="1:7">
      <c r="A99">
        <f t="shared" si="13"/>
        <v>96</v>
      </c>
      <c r="B99" s="125" t="s">
        <v>987</v>
      </c>
      <c r="C99">
        <v>22</v>
      </c>
      <c r="D99">
        <v>22.2</v>
      </c>
      <c r="E99">
        <v>22</v>
      </c>
      <c r="F99">
        <v>22.16</v>
      </c>
      <c r="G99">
        <v>1684500</v>
      </c>
    </row>
    <row r="100" spans="1:7">
      <c r="A100">
        <f t="shared" si="13"/>
        <v>97</v>
      </c>
      <c r="B100" s="125" t="s">
        <v>986</v>
      </c>
      <c r="C100">
        <v>21.9</v>
      </c>
      <c r="D100">
        <v>22.06</v>
      </c>
      <c r="E100">
        <v>21.88</v>
      </c>
      <c r="F100">
        <v>22.02</v>
      </c>
      <c r="G100">
        <v>2909100</v>
      </c>
    </row>
    <row r="101" spans="1:7">
      <c r="A101">
        <f t="shared" si="13"/>
        <v>98</v>
      </c>
      <c r="B101" s="125" t="s">
        <v>985</v>
      </c>
      <c r="C101">
        <v>21.8</v>
      </c>
      <c r="D101">
        <v>22.1</v>
      </c>
      <c r="E101">
        <v>21.8</v>
      </c>
      <c r="F101">
        <v>22.08</v>
      </c>
      <c r="G101">
        <v>1956000</v>
      </c>
    </row>
    <row r="102" spans="1:7">
      <c r="A102">
        <f t="shared" si="13"/>
        <v>99</v>
      </c>
      <c r="B102" s="125" t="s">
        <v>984</v>
      </c>
      <c r="C102">
        <v>22.44</v>
      </c>
      <c r="D102">
        <v>22.44</v>
      </c>
      <c r="E102">
        <v>21.88</v>
      </c>
      <c r="F102">
        <v>21.98</v>
      </c>
      <c r="G102">
        <v>1919800</v>
      </c>
    </row>
    <row r="103" spans="1:7">
      <c r="A103">
        <f t="shared" si="13"/>
        <v>100</v>
      </c>
      <c r="B103" s="125" t="s">
        <v>983</v>
      </c>
      <c r="C103">
        <v>21.9</v>
      </c>
      <c r="D103">
        <v>22.1</v>
      </c>
      <c r="E103">
        <v>21.88</v>
      </c>
      <c r="F103">
        <v>22.1</v>
      </c>
      <c r="G103">
        <v>1551400</v>
      </c>
    </row>
    <row r="104" spans="1:7">
      <c r="A104">
        <f t="shared" si="13"/>
        <v>101</v>
      </c>
      <c r="B104" s="125" t="s">
        <v>982</v>
      </c>
      <c r="C104">
        <v>22.04</v>
      </c>
      <c r="D104">
        <v>22.46</v>
      </c>
      <c r="E104">
        <v>22.04</v>
      </c>
      <c r="F104">
        <v>22.36</v>
      </c>
      <c r="G104">
        <v>2216200</v>
      </c>
    </row>
    <row r="105" spans="1:7">
      <c r="A105">
        <f t="shared" si="13"/>
        <v>102</v>
      </c>
      <c r="B105" s="125">
        <v>40914</v>
      </c>
      <c r="C105">
        <v>22.2</v>
      </c>
      <c r="D105">
        <v>22.36</v>
      </c>
      <c r="E105">
        <v>22.18</v>
      </c>
      <c r="F105">
        <v>22.24</v>
      </c>
      <c r="G105">
        <v>284200</v>
      </c>
    </row>
    <row r="106" spans="1:7">
      <c r="A106">
        <f t="shared" si="13"/>
        <v>103</v>
      </c>
      <c r="B106" s="125">
        <v>41005</v>
      </c>
      <c r="C106">
        <v>21.62</v>
      </c>
      <c r="D106">
        <v>21.9</v>
      </c>
      <c r="E106">
        <v>21.62</v>
      </c>
      <c r="F106">
        <v>21.86</v>
      </c>
      <c r="G106">
        <v>525700</v>
      </c>
    </row>
    <row r="107" spans="1:7">
      <c r="A107">
        <f t="shared" si="13"/>
        <v>104</v>
      </c>
      <c r="B107" s="125">
        <v>41035</v>
      </c>
      <c r="C107">
        <v>21.86</v>
      </c>
      <c r="D107">
        <v>22.24</v>
      </c>
      <c r="E107">
        <v>21.86</v>
      </c>
      <c r="F107">
        <v>22.22</v>
      </c>
      <c r="G107">
        <v>948400</v>
      </c>
    </row>
    <row r="108" spans="1:7">
      <c r="A108">
        <f t="shared" si="13"/>
        <v>105</v>
      </c>
      <c r="B108" s="125">
        <v>41066</v>
      </c>
      <c r="C108">
        <v>22.62</v>
      </c>
      <c r="D108">
        <v>22.84</v>
      </c>
      <c r="E108">
        <v>22.3</v>
      </c>
      <c r="F108">
        <v>22.54</v>
      </c>
      <c r="G108">
        <v>743300</v>
      </c>
    </row>
    <row r="109" spans="1:7">
      <c r="A109">
        <f t="shared" si="13"/>
        <v>106</v>
      </c>
      <c r="B109" s="125">
        <v>41096</v>
      </c>
      <c r="C109">
        <v>22.68</v>
      </c>
      <c r="D109">
        <v>22.9</v>
      </c>
      <c r="E109">
        <v>22.58</v>
      </c>
      <c r="F109">
        <v>22.84</v>
      </c>
      <c r="G109">
        <v>1447100</v>
      </c>
    </row>
    <row r="110" spans="1:7">
      <c r="A110">
        <f t="shared" si="13"/>
        <v>107</v>
      </c>
      <c r="B110" s="125">
        <v>41127</v>
      </c>
      <c r="C110">
        <v>22.74</v>
      </c>
      <c r="D110">
        <v>22.74</v>
      </c>
      <c r="E110">
        <v>22.7</v>
      </c>
      <c r="F110">
        <v>22.72</v>
      </c>
      <c r="G110">
        <v>455900</v>
      </c>
    </row>
    <row r="111" spans="1:7">
      <c r="A111">
        <f t="shared" si="13"/>
        <v>108</v>
      </c>
      <c r="B111" s="125">
        <v>41219</v>
      </c>
      <c r="C111">
        <v>22.78</v>
      </c>
      <c r="D111">
        <v>23.58</v>
      </c>
      <c r="E111">
        <v>22.62</v>
      </c>
      <c r="F111">
        <v>22.8</v>
      </c>
      <c r="G111">
        <v>1030200</v>
      </c>
    </row>
    <row r="112" spans="1:7">
      <c r="A112">
        <f t="shared" si="13"/>
        <v>109</v>
      </c>
      <c r="B112" s="125">
        <v>41249</v>
      </c>
      <c r="C112">
        <v>22.7</v>
      </c>
      <c r="D112">
        <v>22.84</v>
      </c>
      <c r="E112">
        <v>22.7</v>
      </c>
      <c r="F112">
        <v>22.82</v>
      </c>
      <c r="G112">
        <v>591500</v>
      </c>
    </row>
    <row r="113" spans="1:7">
      <c r="A113">
        <f t="shared" si="13"/>
        <v>110</v>
      </c>
      <c r="B113" s="125" t="s">
        <v>981</v>
      </c>
      <c r="C113">
        <v>22.8</v>
      </c>
      <c r="D113">
        <v>22.88</v>
      </c>
      <c r="E113">
        <v>22.62</v>
      </c>
      <c r="F113">
        <v>22.86</v>
      </c>
      <c r="G113">
        <v>1405800</v>
      </c>
    </row>
    <row r="114" spans="1:7">
      <c r="A114">
        <f t="shared" si="13"/>
        <v>111</v>
      </c>
      <c r="B114" s="125" t="s">
        <v>980</v>
      </c>
      <c r="C114">
        <v>22.92</v>
      </c>
      <c r="D114">
        <v>22.92</v>
      </c>
      <c r="E114">
        <v>22.8</v>
      </c>
      <c r="F114">
        <v>22.86</v>
      </c>
      <c r="G114">
        <v>624800</v>
      </c>
    </row>
    <row r="115" spans="1:7">
      <c r="A115">
        <f t="shared" si="13"/>
        <v>112</v>
      </c>
      <c r="B115" s="125" t="s">
        <v>979</v>
      </c>
      <c r="C115">
        <v>22.92</v>
      </c>
      <c r="D115">
        <v>23</v>
      </c>
      <c r="E115">
        <v>22.2</v>
      </c>
      <c r="F115">
        <v>22.88</v>
      </c>
      <c r="G115">
        <v>975000</v>
      </c>
    </row>
    <row r="116" spans="1:7">
      <c r="A116">
        <f t="shared" si="13"/>
        <v>113</v>
      </c>
      <c r="B116" s="125" t="s">
        <v>978</v>
      </c>
      <c r="C116">
        <v>22.88</v>
      </c>
      <c r="D116">
        <v>23.46</v>
      </c>
      <c r="E116">
        <v>22.86</v>
      </c>
      <c r="F116">
        <v>22.86</v>
      </c>
      <c r="G116">
        <v>2492000</v>
      </c>
    </row>
    <row r="117" spans="1:7">
      <c r="A117">
        <f t="shared" si="13"/>
        <v>114</v>
      </c>
      <c r="B117" s="125" t="s">
        <v>977</v>
      </c>
      <c r="C117">
        <v>22.9</v>
      </c>
      <c r="D117">
        <v>22.98</v>
      </c>
      <c r="E117">
        <v>22.9</v>
      </c>
      <c r="F117">
        <v>22.96</v>
      </c>
      <c r="G117">
        <v>2399600</v>
      </c>
    </row>
    <row r="118" spans="1:7">
      <c r="A118">
        <f t="shared" si="13"/>
        <v>115</v>
      </c>
      <c r="B118" s="125" t="s">
        <v>976</v>
      </c>
      <c r="C118">
        <v>23.28</v>
      </c>
      <c r="D118">
        <v>23.28</v>
      </c>
      <c r="E118">
        <v>22.9</v>
      </c>
      <c r="F118">
        <v>23</v>
      </c>
      <c r="G118">
        <v>1943500</v>
      </c>
    </row>
    <row r="119" spans="1:7">
      <c r="A119">
        <f t="shared" si="13"/>
        <v>116</v>
      </c>
      <c r="B119" s="125" t="s">
        <v>975</v>
      </c>
      <c r="C119">
        <v>22.92</v>
      </c>
      <c r="D119">
        <v>23.08</v>
      </c>
      <c r="E119">
        <v>22.92</v>
      </c>
      <c r="F119">
        <v>23.02</v>
      </c>
      <c r="G119">
        <v>1072500</v>
      </c>
    </row>
    <row r="120" spans="1:7">
      <c r="A120">
        <f t="shared" si="13"/>
        <v>117</v>
      </c>
      <c r="B120" s="125" t="s">
        <v>974</v>
      </c>
      <c r="C120">
        <v>22.8</v>
      </c>
      <c r="D120">
        <v>23.12</v>
      </c>
      <c r="E120">
        <v>22.8</v>
      </c>
      <c r="F120">
        <v>23.06</v>
      </c>
      <c r="G120">
        <v>1705100</v>
      </c>
    </row>
    <row r="121" spans="1:7">
      <c r="A121">
        <f t="shared" si="13"/>
        <v>118</v>
      </c>
      <c r="B121" s="125" t="s">
        <v>973</v>
      </c>
      <c r="C121">
        <v>22.9</v>
      </c>
      <c r="D121">
        <v>23.5</v>
      </c>
      <c r="E121">
        <v>22.86</v>
      </c>
      <c r="F121">
        <v>23.1</v>
      </c>
      <c r="G121">
        <v>668500</v>
      </c>
    </row>
    <row r="122" spans="1:7">
      <c r="A122">
        <f t="shared" si="13"/>
        <v>119</v>
      </c>
      <c r="B122" s="125" t="s">
        <v>972</v>
      </c>
      <c r="C122">
        <v>23.1</v>
      </c>
      <c r="D122">
        <v>23.14</v>
      </c>
      <c r="E122">
        <v>23.04</v>
      </c>
      <c r="F122">
        <v>23.04</v>
      </c>
      <c r="G122">
        <v>652000</v>
      </c>
    </row>
    <row r="123" spans="1:7">
      <c r="A123">
        <f t="shared" si="13"/>
        <v>120</v>
      </c>
      <c r="B123" s="125" t="s">
        <v>971</v>
      </c>
      <c r="C123">
        <v>22.92</v>
      </c>
      <c r="D123">
        <v>23.1</v>
      </c>
      <c r="E123">
        <v>22.92</v>
      </c>
      <c r="F123">
        <v>23.04</v>
      </c>
      <c r="G123">
        <v>2423700</v>
      </c>
    </row>
    <row r="124" spans="1:7">
      <c r="A124">
        <f t="shared" si="13"/>
        <v>121</v>
      </c>
      <c r="B124" s="125" t="s">
        <v>970</v>
      </c>
      <c r="C124">
        <v>23.04</v>
      </c>
      <c r="D124">
        <v>23.04</v>
      </c>
      <c r="E124">
        <v>22.8</v>
      </c>
      <c r="F124">
        <v>23</v>
      </c>
      <c r="G124">
        <v>944800</v>
      </c>
    </row>
    <row r="125" spans="1:7">
      <c r="A125">
        <f t="shared" si="13"/>
        <v>122</v>
      </c>
      <c r="B125" s="125" t="s">
        <v>969</v>
      </c>
      <c r="C125">
        <v>23</v>
      </c>
      <c r="D125">
        <v>23.48</v>
      </c>
      <c r="E125">
        <v>22.9</v>
      </c>
      <c r="F125">
        <v>22.94</v>
      </c>
      <c r="G125">
        <v>990000</v>
      </c>
    </row>
    <row r="126" spans="1:7">
      <c r="A126">
        <f t="shared" si="13"/>
        <v>123</v>
      </c>
      <c r="B126" s="125">
        <v>40946</v>
      </c>
      <c r="C126">
        <v>23.3</v>
      </c>
      <c r="D126">
        <v>23.3</v>
      </c>
      <c r="E126">
        <v>23.04</v>
      </c>
      <c r="F126">
        <v>23.04</v>
      </c>
      <c r="G126">
        <v>351000</v>
      </c>
    </row>
    <row r="127" spans="1:7">
      <c r="A127">
        <f t="shared" si="13"/>
        <v>124</v>
      </c>
      <c r="B127" s="125">
        <v>40975</v>
      </c>
      <c r="C127">
        <v>23.3</v>
      </c>
      <c r="D127">
        <v>23.3</v>
      </c>
      <c r="E127">
        <v>23.02</v>
      </c>
      <c r="F127">
        <v>23.2</v>
      </c>
      <c r="G127">
        <v>2163700</v>
      </c>
    </row>
    <row r="128" spans="1:7">
      <c r="A128">
        <f t="shared" si="13"/>
        <v>125</v>
      </c>
      <c r="B128" s="125">
        <v>41006</v>
      </c>
      <c r="C128">
        <v>23.3</v>
      </c>
      <c r="D128">
        <v>24.5</v>
      </c>
      <c r="E128">
        <v>23.3</v>
      </c>
      <c r="F128">
        <v>23.9</v>
      </c>
      <c r="G128">
        <v>1694300</v>
      </c>
    </row>
    <row r="129" spans="1:7">
      <c r="A129">
        <f t="shared" si="13"/>
        <v>126</v>
      </c>
      <c r="B129" s="125">
        <v>41036</v>
      </c>
      <c r="C129">
        <v>23.9</v>
      </c>
      <c r="D129">
        <v>23.92</v>
      </c>
      <c r="E129">
        <v>23.88</v>
      </c>
      <c r="F129">
        <v>23.9</v>
      </c>
      <c r="G129">
        <v>567100</v>
      </c>
    </row>
    <row r="130" spans="1:7">
      <c r="A130">
        <f t="shared" si="13"/>
        <v>127</v>
      </c>
      <c r="B130" s="125">
        <v>41067</v>
      </c>
      <c r="C130">
        <v>24.5</v>
      </c>
      <c r="D130">
        <v>24.5</v>
      </c>
      <c r="E130">
        <v>24</v>
      </c>
      <c r="F130">
        <v>24</v>
      </c>
      <c r="G130">
        <v>339500</v>
      </c>
    </row>
    <row r="131" spans="1:7">
      <c r="A131">
        <f t="shared" si="13"/>
        <v>128</v>
      </c>
      <c r="B131" s="125">
        <v>41159</v>
      </c>
      <c r="C131">
        <v>24.1</v>
      </c>
      <c r="D131">
        <v>24.1</v>
      </c>
      <c r="E131">
        <v>23.82</v>
      </c>
      <c r="F131">
        <v>23.9</v>
      </c>
      <c r="G131">
        <v>598500</v>
      </c>
    </row>
    <row r="132" spans="1:7">
      <c r="A132">
        <f t="shared" ref="A132:A195" si="14">A131+1</f>
        <v>129</v>
      </c>
      <c r="B132" s="125">
        <v>41189</v>
      </c>
      <c r="C132">
        <v>24</v>
      </c>
      <c r="D132">
        <v>24.32</v>
      </c>
      <c r="E132">
        <v>23.94</v>
      </c>
      <c r="F132">
        <v>24.12</v>
      </c>
      <c r="G132">
        <v>580100</v>
      </c>
    </row>
    <row r="133" spans="1:7">
      <c r="A133">
        <f t="shared" si="14"/>
        <v>130</v>
      </c>
      <c r="B133" s="125">
        <v>41220</v>
      </c>
      <c r="C133">
        <v>24.2</v>
      </c>
      <c r="D133">
        <v>24.4</v>
      </c>
      <c r="E133">
        <v>24.14</v>
      </c>
      <c r="F133">
        <v>24.3</v>
      </c>
      <c r="G133">
        <v>778400</v>
      </c>
    </row>
    <row r="134" spans="1:7">
      <c r="A134">
        <f t="shared" si="14"/>
        <v>131</v>
      </c>
      <c r="B134" s="125">
        <v>41250</v>
      </c>
      <c r="C134">
        <v>24.12</v>
      </c>
      <c r="D134">
        <v>24.24</v>
      </c>
      <c r="E134">
        <v>24.12</v>
      </c>
      <c r="F134">
        <v>24.16</v>
      </c>
      <c r="G134">
        <v>575800</v>
      </c>
    </row>
    <row r="135" spans="1:7">
      <c r="A135">
        <f t="shared" si="14"/>
        <v>132</v>
      </c>
      <c r="B135" s="125" t="s">
        <v>968</v>
      </c>
      <c r="C135">
        <v>24.04</v>
      </c>
      <c r="D135">
        <v>24.1</v>
      </c>
      <c r="E135">
        <v>23.84</v>
      </c>
      <c r="F135">
        <v>23.84</v>
      </c>
      <c r="G135">
        <v>379400</v>
      </c>
    </row>
    <row r="136" spans="1:7">
      <c r="A136">
        <f t="shared" si="14"/>
        <v>133</v>
      </c>
      <c r="B136" s="125" t="s">
        <v>967</v>
      </c>
      <c r="C136">
        <v>24.08</v>
      </c>
      <c r="D136">
        <v>24.1</v>
      </c>
      <c r="E136">
        <v>23.94</v>
      </c>
      <c r="F136">
        <v>23.94</v>
      </c>
      <c r="G136">
        <v>353000</v>
      </c>
    </row>
    <row r="137" spans="1:7">
      <c r="A137">
        <f t="shared" si="14"/>
        <v>134</v>
      </c>
      <c r="B137" s="125" t="s">
        <v>966</v>
      </c>
      <c r="C137">
        <v>24.1</v>
      </c>
      <c r="D137">
        <v>24.1</v>
      </c>
      <c r="E137">
        <v>23.82</v>
      </c>
      <c r="F137">
        <v>23.86</v>
      </c>
      <c r="G137">
        <v>602600</v>
      </c>
    </row>
    <row r="138" spans="1:7">
      <c r="A138">
        <f t="shared" si="14"/>
        <v>135</v>
      </c>
      <c r="B138" s="125" t="s">
        <v>965</v>
      </c>
      <c r="C138">
        <v>23.86</v>
      </c>
      <c r="D138">
        <v>23.9</v>
      </c>
      <c r="E138">
        <v>23.8</v>
      </c>
      <c r="F138">
        <v>23.8</v>
      </c>
      <c r="G138">
        <v>606100</v>
      </c>
    </row>
    <row r="139" spans="1:7">
      <c r="A139">
        <f t="shared" si="14"/>
        <v>136</v>
      </c>
      <c r="B139" s="125" t="s">
        <v>964</v>
      </c>
      <c r="C139">
        <v>23.8</v>
      </c>
      <c r="D139">
        <v>23.8</v>
      </c>
      <c r="E139">
        <v>23.74</v>
      </c>
      <c r="F139">
        <v>23.76</v>
      </c>
      <c r="G139">
        <v>427400</v>
      </c>
    </row>
    <row r="140" spans="1:7">
      <c r="A140">
        <f t="shared" si="14"/>
        <v>137</v>
      </c>
      <c r="B140" s="125" t="s">
        <v>963</v>
      </c>
      <c r="C140">
        <v>23.8</v>
      </c>
      <c r="D140">
        <v>24.04</v>
      </c>
      <c r="E140">
        <v>23.74</v>
      </c>
      <c r="F140">
        <v>23.86</v>
      </c>
      <c r="G140">
        <v>997200</v>
      </c>
    </row>
    <row r="141" spans="1:7">
      <c r="A141">
        <f t="shared" si="14"/>
        <v>138</v>
      </c>
      <c r="B141" s="125" t="s">
        <v>962</v>
      </c>
      <c r="C141">
        <v>24.08</v>
      </c>
      <c r="D141">
        <v>24.08</v>
      </c>
      <c r="E141">
        <v>23.9</v>
      </c>
      <c r="F141">
        <v>23.98</v>
      </c>
      <c r="G141">
        <v>175000</v>
      </c>
    </row>
    <row r="142" spans="1:7">
      <c r="A142">
        <f t="shared" si="14"/>
        <v>139</v>
      </c>
      <c r="B142" s="125" t="s">
        <v>961</v>
      </c>
      <c r="C142">
        <v>24.02</v>
      </c>
      <c r="D142">
        <v>24.02</v>
      </c>
      <c r="E142">
        <v>23.46</v>
      </c>
      <c r="F142">
        <v>23.7</v>
      </c>
      <c r="G142">
        <v>705100</v>
      </c>
    </row>
    <row r="143" spans="1:7">
      <c r="A143">
        <f t="shared" si="14"/>
        <v>140</v>
      </c>
      <c r="B143" s="125" t="s">
        <v>960</v>
      </c>
      <c r="C143">
        <v>23.7</v>
      </c>
      <c r="D143">
        <v>24.16</v>
      </c>
      <c r="E143">
        <v>23.24</v>
      </c>
      <c r="F143">
        <v>24.16</v>
      </c>
      <c r="G143">
        <v>334400</v>
      </c>
    </row>
    <row r="144" spans="1:7">
      <c r="A144">
        <f t="shared" si="14"/>
        <v>141</v>
      </c>
      <c r="B144" s="125" t="s">
        <v>959</v>
      </c>
      <c r="C144">
        <v>24.2</v>
      </c>
      <c r="D144">
        <v>24.2</v>
      </c>
      <c r="E144">
        <v>23.5</v>
      </c>
      <c r="F144">
        <v>23.5</v>
      </c>
      <c r="G144">
        <v>1039600</v>
      </c>
    </row>
    <row r="145" spans="1:7">
      <c r="A145">
        <f t="shared" si="14"/>
        <v>142</v>
      </c>
      <c r="B145" s="125" t="s">
        <v>958</v>
      </c>
      <c r="C145">
        <v>23.72</v>
      </c>
      <c r="D145">
        <v>23.72</v>
      </c>
      <c r="E145">
        <v>23.22</v>
      </c>
      <c r="F145">
        <v>23.36</v>
      </c>
      <c r="G145">
        <v>1332900</v>
      </c>
    </row>
    <row r="146" spans="1:7">
      <c r="A146">
        <f t="shared" si="14"/>
        <v>143</v>
      </c>
      <c r="B146" s="125" t="s">
        <v>957</v>
      </c>
      <c r="C146">
        <v>23.36</v>
      </c>
      <c r="D146">
        <v>23.36</v>
      </c>
      <c r="E146">
        <v>23.26</v>
      </c>
      <c r="F146">
        <v>23.36</v>
      </c>
      <c r="G146">
        <v>484900</v>
      </c>
    </row>
    <row r="147" spans="1:7">
      <c r="A147">
        <f t="shared" si="14"/>
        <v>144</v>
      </c>
      <c r="B147" s="125" t="s">
        <v>956</v>
      </c>
      <c r="C147">
        <v>23.56</v>
      </c>
      <c r="D147">
        <v>23.94</v>
      </c>
      <c r="E147">
        <v>23.4</v>
      </c>
      <c r="F147">
        <v>23.76</v>
      </c>
      <c r="G147">
        <v>964200</v>
      </c>
    </row>
    <row r="148" spans="1:7">
      <c r="A148">
        <f t="shared" si="14"/>
        <v>145</v>
      </c>
      <c r="B148" s="125">
        <v>40916</v>
      </c>
      <c r="C148">
        <v>23.28</v>
      </c>
      <c r="D148">
        <v>23.86</v>
      </c>
      <c r="E148">
        <v>23.28</v>
      </c>
      <c r="F148">
        <v>23.82</v>
      </c>
      <c r="G148">
        <v>360800</v>
      </c>
    </row>
    <row r="149" spans="1:7">
      <c r="A149">
        <f t="shared" si="14"/>
        <v>146</v>
      </c>
      <c r="B149" s="125">
        <v>40947</v>
      </c>
      <c r="C149">
        <v>23.98</v>
      </c>
      <c r="D149">
        <v>23.98</v>
      </c>
      <c r="E149">
        <v>23.7</v>
      </c>
      <c r="F149">
        <v>23.78</v>
      </c>
      <c r="G149">
        <v>385200</v>
      </c>
    </row>
    <row r="150" spans="1:7">
      <c r="A150">
        <f t="shared" si="14"/>
        <v>147</v>
      </c>
      <c r="B150" s="125">
        <v>40976</v>
      </c>
      <c r="C150">
        <v>23.74</v>
      </c>
      <c r="D150">
        <v>23.78</v>
      </c>
      <c r="E150">
        <v>23.6</v>
      </c>
      <c r="F150">
        <v>23.78</v>
      </c>
      <c r="G150">
        <v>863700</v>
      </c>
    </row>
    <row r="151" spans="1:7">
      <c r="A151">
        <f t="shared" si="14"/>
        <v>148</v>
      </c>
      <c r="B151" s="125">
        <v>41068</v>
      </c>
      <c r="C151">
        <v>23.38</v>
      </c>
      <c r="D151">
        <v>23.7</v>
      </c>
      <c r="E151">
        <v>23.38</v>
      </c>
      <c r="F151">
        <v>23.7</v>
      </c>
      <c r="G151">
        <v>801800</v>
      </c>
    </row>
    <row r="152" spans="1:7">
      <c r="A152">
        <f t="shared" si="14"/>
        <v>149</v>
      </c>
      <c r="B152" s="125">
        <v>41098</v>
      </c>
      <c r="C152">
        <v>23.7</v>
      </c>
      <c r="D152">
        <v>23.88</v>
      </c>
      <c r="E152">
        <v>23.44</v>
      </c>
      <c r="F152">
        <v>23.56</v>
      </c>
      <c r="G152">
        <v>765600</v>
      </c>
    </row>
    <row r="153" spans="1:7">
      <c r="A153">
        <f t="shared" si="14"/>
        <v>150</v>
      </c>
      <c r="B153" s="125">
        <v>41129</v>
      </c>
      <c r="C153">
        <v>23.56</v>
      </c>
      <c r="D153">
        <v>23.68</v>
      </c>
      <c r="E153">
        <v>23.52</v>
      </c>
      <c r="F153">
        <v>23.54</v>
      </c>
      <c r="G153">
        <v>1414000</v>
      </c>
    </row>
    <row r="154" spans="1:7">
      <c r="A154">
        <f t="shared" si="14"/>
        <v>151</v>
      </c>
      <c r="B154" s="125">
        <v>41160</v>
      </c>
      <c r="C154">
        <v>23.5</v>
      </c>
      <c r="D154">
        <v>23.86</v>
      </c>
      <c r="E154">
        <v>23.5</v>
      </c>
      <c r="F154">
        <v>23.74</v>
      </c>
      <c r="G154">
        <v>446300</v>
      </c>
    </row>
    <row r="155" spans="1:7">
      <c r="A155">
        <f t="shared" si="14"/>
        <v>152</v>
      </c>
      <c r="B155" s="125">
        <v>41190</v>
      </c>
      <c r="C155">
        <v>23.68</v>
      </c>
      <c r="D155">
        <v>23.74</v>
      </c>
      <c r="E155">
        <v>23.66</v>
      </c>
      <c r="F155">
        <v>23.74</v>
      </c>
      <c r="G155">
        <v>414700</v>
      </c>
    </row>
    <row r="156" spans="1:7">
      <c r="A156">
        <f t="shared" si="14"/>
        <v>153</v>
      </c>
      <c r="B156" s="125" t="s">
        <v>955</v>
      </c>
      <c r="C156">
        <v>24</v>
      </c>
      <c r="D156">
        <v>24.02</v>
      </c>
      <c r="E156">
        <v>23.94</v>
      </c>
      <c r="F156">
        <v>23.98</v>
      </c>
      <c r="G156">
        <v>1486800</v>
      </c>
    </row>
    <row r="157" spans="1:7">
      <c r="A157">
        <f t="shared" si="14"/>
        <v>154</v>
      </c>
      <c r="B157" s="125" t="s">
        <v>954</v>
      </c>
      <c r="C157">
        <v>23.62</v>
      </c>
      <c r="D157">
        <v>23.8</v>
      </c>
      <c r="E157">
        <v>23.62</v>
      </c>
      <c r="F157">
        <v>23.76</v>
      </c>
      <c r="G157">
        <v>652200</v>
      </c>
    </row>
    <row r="158" spans="1:7">
      <c r="A158">
        <f t="shared" si="14"/>
        <v>155</v>
      </c>
      <c r="B158" s="125" t="s">
        <v>953</v>
      </c>
      <c r="C158">
        <v>23.76</v>
      </c>
      <c r="D158">
        <v>23.8</v>
      </c>
      <c r="E158">
        <v>23.68</v>
      </c>
      <c r="F158">
        <v>23.7</v>
      </c>
      <c r="G158">
        <v>899000</v>
      </c>
    </row>
    <row r="159" spans="1:7">
      <c r="A159">
        <f t="shared" si="14"/>
        <v>156</v>
      </c>
      <c r="B159" s="125" t="s">
        <v>952</v>
      </c>
      <c r="C159">
        <v>23.72</v>
      </c>
      <c r="D159">
        <v>23.74</v>
      </c>
      <c r="E159">
        <v>23.68</v>
      </c>
      <c r="F159">
        <v>23.74</v>
      </c>
      <c r="G159">
        <v>338300</v>
      </c>
    </row>
    <row r="160" spans="1:7">
      <c r="A160">
        <f t="shared" si="14"/>
        <v>157</v>
      </c>
      <c r="B160" s="125" t="s">
        <v>951</v>
      </c>
      <c r="C160">
        <v>23.62</v>
      </c>
      <c r="D160">
        <v>23.8</v>
      </c>
      <c r="E160">
        <v>23.38</v>
      </c>
      <c r="F160">
        <v>23.6</v>
      </c>
      <c r="G160">
        <v>671500</v>
      </c>
    </row>
    <row r="161" spans="1:7">
      <c r="A161">
        <f t="shared" si="14"/>
        <v>158</v>
      </c>
      <c r="B161" s="125" t="s">
        <v>950</v>
      </c>
      <c r="C161">
        <v>23.7</v>
      </c>
      <c r="D161">
        <v>23.76</v>
      </c>
      <c r="E161">
        <v>23.4</v>
      </c>
      <c r="F161">
        <v>23.6</v>
      </c>
      <c r="G161">
        <v>472800</v>
      </c>
    </row>
    <row r="162" spans="1:7">
      <c r="A162">
        <f t="shared" si="14"/>
        <v>159</v>
      </c>
      <c r="B162" s="125" t="s">
        <v>949</v>
      </c>
      <c r="C162">
        <v>23.6</v>
      </c>
      <c r="D162">
        <v>23.6</v>
      </c>
      <c r="E162">
        <v>23.5</v>
      </c>
      <c r="F162">
        <v>23.52</v>
      </c>
      <c r="G162">
        <v>137300</v>
      </c>
    </row>
    <row r="163" spans="1:7">
      <c r="A163">
        <f t="shared" si="14"/>
        <v>160</v>
      </c>
      <c r="B163" s="125" t="s">
        <v>948</v>
      </c>
      <c r="C163">
        <v>23.52</v>
      </c>
      <c r="D163">
        <v>23.82</v>
      </c>
      <c r="E163">
        <v>23.5</v>
      </c>
      <c r="F163">
        <v>23.52</v>
      </c>
      <c r="G163">
        <v>358300</v>
      </c>
    </row>
    <row r="164" spans="1:7">
      <c r="A164">
        <f t="shared" si="14"/>
        <v>161</v>
      </c>
      <c r="B164" s="125" t="s">
        <v>947</v>
      </c>
      <c r="C164">
        <v>23.56</v>
      </c>
      <c r="D164">
        <v>23.8</v>
      </c>
      <c r="E164">
        <v>23.56</v>
      </c>
      <c r="F164">
        <v>23.58</v>
      </c>
      <c r="G164">
        <v>61800</v>
      </c>
    </row>
    <row r="165" spans="1:7">
      <c r="A165">
        <f t="shared" si="14"/>
        <v>162</v>
      </c>
      <c r="B165" s="125" t="s">
        <v>946</v>
      </c>
      <c r="C165">
        <v>23.58</v>
      </c>
      <c r="D165">
        <v>23.64</v>
      </c>
      <c r="E165">
        <v>23.56</v>
      </c>
      <c r="F165">
        <v>23.56</v>
      </c>
      <c r="G165">
        <v>150200</v>
      </c>
    </row>
    <row r="166" spans="1:7">
      <c r="A166">
        <f t="shared" si="14"/>
        <v>163</v>
      </c>
      <c r="B166" s="125" t="s">
        <v>945</v>
      </c>
      <c r="C166">
        <v>23.52</v>
      </c>
      <c r="D166">
        <v>23.54</v>
      </c>
      <c r="E166">
        <v>23.24</v>
      </c>
      <c r="F166">
        <v>23.24</v>
      </c>
      <c r="G166">
        <v>171000</v>
      </c>
    </row>
    <row r="167" spans="1:7">
      <c r="A167">
        <f t="shared" si="14"/>
        <v>164</v>
      </c>
      <c r="B167" s="125" t="s">
        <v>944</v>
      </c>
      <c r="C167">
        <v>23.14</v>
      </c>
      <c r="D167">
        <v>23.32</v>
      </c>
      <c r="E167">
        <v>23.14</v>
      </c>
      <c r="F167">
        <v>23.24</v>
      </c>
      <c r="G167">
        <v>603000</v>
      </c>
    </row>
    <row r="168" spans="1:7">
      <c r="A168">
        <f t="shared" si="14"/>
        <v>165</v>
      </c>
      <c r="B168" s="125">
        <v>40977</v>
      </c>
      <c r="C168">
        <v>23.24</v>
      </c>
      <c r="D168">
        <v>23.56</v>
      </c>
      <c r="E168">
        <v>23.24</v>
      </c>
      <c r="F168">
        <v>23.4</v>
      </c>
      <c r="G168">
        <v>529300</v>
      </c>
    </row>
    <row r="169" spans="1:7">
      <c r="A169">
        <f t="shared" si="14"/>
        <v>166</v>
      </c>
      <c r="B169" s="125">
        <v>41008</v>
      </c>
      <c r="C169">
        <v>23.28</v>
      </c>
      <c r="D169">
        <v>23.46</v>
      </c>
      <c r="E169">
        <v>23.28</v>
      </c>
      <c r="F169">
        <v>23.46</v>
      </c>
      <c r="G169">
        <v>339700</v>
      </c>
    </row>
    <row r="170" spans="1:7">
      <c r="A170">
        <f t="shared" si="14"/>
        <v>167</v>
      </c>
      <c r="B170" s="125">
        <v>41038</v>
      </c>
      <c r="C170">
        <v>23.5</v>
      </c>
      <c r="D170">
        <v>23.5</v>
      </c>
      <c r="E170">
        <v>22.9</v>
      </c>
      <c r="F170">
        <v>22.94</v>
      </c>
      <c r="G170">
        <v>720100</v>
      </c>
    </row>
    <row r="171" spans="1:7">
      <c r="A171">
        <f t="shared" si="14"/>
        <v>168</v>
      </c>
      <c r="B171" s="125">
        <v>41069</v>
      </c>
      <c r="C171">
        <v>22.7</v>
      </c>
      <c r="D171">
        <v>23</v>
      </c>
      <c r="E171">
        <v>22.26</v>
      </c>
      <c r="F171">
        <v>22.3</v>
      </c>
      <c r="G171">
        <v>1011000</v>
      </c>
    </row>
    <row r="172" spans="1:7">
      <c r="A172">
        <f t="shared" si="14"/>
        <v>169</v>
      </c>
      <c r="B172" s="125">
        <v>41099</v>
      </c>
      <c r="C172">
        <v>22.22</v>
      </c>
      <c r="D172">
        <v>22.3</v>
      </c>
      <c r="E172">
        <v>22</v>
      </c>
      <c r="F172">
        <v>22.3</v>
      </c>
      <c r="G172">
        <v>563100</v>
      </c>
    </row>
    <row r="173" spans="1:7">
      <c r="A173">
        <f t="shared" si="14"/>
        <v>170</v>
      </c>
      <c r="B173" s="125">
        <v>41191</v>
      </c>
      <c r="C173">
        <v>22.3</v>
      </c>
      <c r="D173">
        <v>22.3</v>
      </c>
      <c r="E173">
        <v>22</v>
      </c>
      <c r="F173">
        <v>22.28</v>
      </c>
      <c r="G173">
        <v>637600</v>
      </c>
    </row>
    <row r="174" spans="1:7">
      <c r="A174">
        <f t="shared" si="14"/>
        <v>171</v>
      </c>
      <c r="B174" s="125">
        <v>41222</v>
      </c>
      <c r="C174">
        <v>22.28</v>
      </c>
      <c r="D174">
        <v>22.28</v>
      </c>
      <c r="E174">
        <v>21.98</v>
      </c>
      <c r="F174">
        <v>22.04</v>
      </c>
      <c r="G174">
        <v>1306600</v>
      </c>
    </row>
    <row r="175" spans="1:7">
      <c r="A175">
        <f t="shared" si="14"/>
        <v>172</v>
      </c>
      <c r="B175" s="125">
        <v>41252</v>
      </c>
      <c r="C175">
        <v>22.04</v>
      </c>
      <c r="D175">
        <v>22.06</v>
      </c>
      <c r="E175">
        <v>22</v>
      </c>
      <c r="F175">
        <v>22.02</v>
      </c>
      <c r="G175">
        <v>1923500</v>
      </c>
    </row>
    <row r="176" spans="1:7">
      <c r="A176">
        <f t="shared" si="14"/>
        <v>173</v>
      </c>
      <c r="B176" s="125" t="s">
        <v>943</v>
      </c>
      <c r="C176">
        <v>22</v>
      </c>
      <c r="D176">
        <v>22.1</v>
      </c>
      <c r="E176">
        <v>22</v>
      </c>
      <c r="F176">
        <v>22.1</v>
      </c>
      <c r="G176">
        <v>1449000</v>
      </c>
    </row>
    <row r="177" spans="1:7">
      <c r="A177">
        <f t="shared" si="14"/>
        <v>174</v>
      </c>
      <c r="B177" s="125" t="s">
        <v>942</v>
      </c>
      <c r="C177">
        <v>22.2</v>
      </c>
      <c r="D177">
        <v>22.36</v>
      </c>
      <c r="E177">
        <v>22.08</v>
      </c>
      <c r="F177">
        <v>22.36</v>
      </c>
      <c r="G177">
        <v>1617000</v>
      </c>
    </row>
    <row r="178" spans="1:7">
      <c r="A178">
        <f t="shared" si="14"/>
        <v>175</v>
      </c>
      <c r="B178" s="125" t="s">
        <v>941</v>
      </c>
      <c r="C178">
        <v>22.06</v>
      </c>
      <c r="D178">
        <v>22.24</v>
      </c>
      <c r="E178">
        <v>21.52</v>
      </c>
      <c r="F178">
        <v>22.24</v>
      </c>
      <c r="G178">
        <v>1928400</v>
      </c>
    </row>
    <row r="179" spans="1:7">
      <c r="A179">
        <f t="shared" si="14"/>
        <v>176</v>
      </c>
      <c r="B179" s="125" t="s">
        <v>940</v>
      </c>
      <c r="C179">
        <v>22.3</v>
      </c>
      <c r="D179">
        <v>22.3</v>
      </c>
      <c r="E179">
        <v>22.1</v>
      </c>
      <c r="F179">
        <v>22.24</v>
      </c>
      <c r="G179">
        <v>561300</v>
      </c>
    </row>
    <row r="180" spans="1:7">
      <c r="A180">
        <f t="shared" si="14"/>
        <v>177</v>
      </c>
      <c r="B180" s="125" t="s">
        <v>939</v>
      </c>
      <c r="C180">
        <v>22.24</v>
      </c>
      <c r="D180">
        <v>22.4</v>
      </c>
      <c r="E180">
        <v>22</v>
      </c>
      <c r="F180">
        <v>22.16</v>
      </c>
      <c r="G180">
        <v>1030500</v>
      </c>
    </row>
    <row r="181" spans="1:7">
      <c r="A181">
        <f t="shared" si="14"/>
        <v>178</v>
      </c>
      <c r="B181" s="125" t="s">
        <v>938</v>
      </c>
      <c r="C181">
        <v>22.36</v>
      </c>
      <c r="D181">
        <v>22.36</v>
      </c>
      <c r="E181">
        <v>22.06</v>
      </c>
      <c r="F181">
        <v>22.06</v>
      </c>
      <c r="G181">
        <v>2366000</v>
      </c>
    </row>
    <row r="182" spans="1:7">
      <c r="A182">
        <f t="shared" si="14"/>
        <v>179</v>
      </c>
      <c r="B182" s="125" t="s">
        <v>937</v>
      </c>
      <c r="C182">
        <v>22.06</v>
      </c>
      <c r="D182">
        <v>22.2</v>
      </c>
      <c r="E182">
        <v>21.9</v>
      </c>
      <c r="F182">
        <v>22.06</v>
      </c>
      <c r="G182">
        <v>432800</v>
      </c>
    </row>
    <row r="183" spans="1:7">
      <c r="A183">
        <f t="shared" si="14"/>
        <v>180</v>
      </c>
      <c r="B183" s="125" t="s">
        <v>936</v>
      </c>
      <c r="C183">
        <v>22.2</v>
      </c>
      <c r="D183">
        <v>22.22</v>
      </c>
      <c r="E183">
        <v>22</v>
      </c>
      <c r="F183">
        <v>22.2</v>
      </c>
      <c r="G183">
        <v>445300</v>
      </c>
    </row>
    <row r="184" spans="1:7">
      <c r="A184">
        <f t="shared" si="14"/>
        <v>181</v>
      </c>
      <c r="B184" s="125" t="s">
        <v>935</v>
      </c>
      <c r="C184">
        <v>22.16</v>
      </c>
      <c r="D184">
        <v>22.16</v>
      </c>
      <c r="E184">
        <v>22.02</v>
      </c>
      <c r="F184">
        <v>22.06</v>
      </c>
      <c r="G184">
        <v>998300</v>
      </c>
    </row>
    <row r="185" spans="1:7">
      <c r="A185">
        <f t="shared" si="14"/>
        <v>182</v>
      </c>
      <c r="B185" s="125" t="s">
        <v>934</v>
      </c>
      <c r="C185">
        <v>22.16</v>
      </c>
      <c r="D185">
        <v>22.16</v>
      </c>
      <c r="E185">
        <v>22</v>
      </c>
      <c r="F185">
        <v>22.06</v>
      </c>
      <c r="G185">
        <v>391500</v>
      </c>
    </row>
    <row r="186" spans="1:7">
      <c r="A186">
        <f t="shared" si="14"/>
        <v>183</v>
      </c>
      <c r="B186" s="125" t="s">
        <v>933</v>
      </c>
      <c r="C186">
        <v>22.1</v>
      </c>
      <c r="D186">
        <v>22.16</v>
      </c>
      <c r="E186">
        <v>22</v>
      </c>
      <c r="F186">
        <v>22.06</v>
      </c>
      <c r="G186">
        <v>1629900</v>
      </c>
    </row>
    <row r="187" spans="1:7">
      <c r="A187">
        <f t="shared" si="14"/>
        <v>184</v>
      </c>
      <c r="B187" s="125">
        <v>40918</v>
      </c>
      <c r="C187">
        <v>22</v>
      </c>
      <c r="D187">
        <v>22.02</v>
      </c>
      <c r="E187">
        <v>21.9</v>
      </c>
      <c r="F187">
        <v>21.96</v>
      </c>
      <c r="G187">
        <v>532700</v>
      </c>
    </row>
    <row r="188" spans="1:7">
      <c r="A188">
        <f t="shared" si="14"/>
        <v>185</v>
      </c>
      <c r="B188" s="125">
        <v>40949</v>
      </c>
      <c r="C188">
        <v>21.96</v>
      </c>
      <c r="D188">
        <v>22.1</v>
      </c>
      <c r="E188">
        <v>21.92</v>
      </c>
      <c r="F188">
        <v>22.04</v>
      </c>
      <c r="G188">
        <v>939500</v>
      </c>
    </row>
    <row r="189" spans="1:7">
      <c r="A189">
        <f t="shared" si="14"/>
        <v>186</v>
      </c>
      <c r="B189" s="125">
        <v>40978</v>
      </c>
      <c r="C189">
        <v>22</v>
      </c>
      <c r="D189">
        <v>22</v>
      </c>
      <c r="E189">
        <v>20.74</v>
      </c>
      <c r="F189">
        <v>20.9</v>
      </c>
      <c r="G189">
        <v>4316900</v>
      </c>
    </row>
    <row r="190" spans="1:7">
      <c r="A190">
        <f t="shared" si="14"/>
        <v>187</v>
      </c>
      <c r="B190" s="125">
        <v>41009</v>
      </c>
      <c r="C190">
        <v>21</v>
      </c>
      <c r="D190">
        <v>21.54</v>
      </c>
      <c r="E190">
        <v>21</v>
      </c>
      <c r="F190">
        <v>21.52</v>
      </c>
      <c r="G190">
        <v>1481200</v>
      </c>
    </row>
    <row r="191" spans="1:7">
      <c r="A191">
        <f t="shared" si="14"/>
        <v>188</v>
      </c>
      <c r="B191" s="125">
        <v>41039</v>
      </c>
      <c r="C191">
        <v>21.54</v>
      </c>
      <c r="D191">
        <v>21.78</v>
      </c>
      <c r="E191">
        <v>21.36</v>
      </c>
      <c r="F191">
        <v>21.42</v>
      </c>
      <c r="G191">
        <v>1046700</v>
      </c>
    </row>
    <row r="192" spans="1:7">
      <c r="A192">
        <f t="shared" si="14"/>
        <v>189</v>
      </c>
      <c r="B192" s="125">
        <v>41131</v>
      </c>
      <c r="C192">
        <v>21.64</v>
      </c>
      <c r="D192">
        <v>21.64</v>
      </c>
      <c r="E192">
        <v>21.06</v>
      </c>
      <c r="F192">
        <v>21.48</v>
      </c>
      <c r="G192">
        <v>691000</v>
      </c>
    </row>
    <row r="193" spans="1:7">
      <c r="A193">
        <f t="shared" si="14"/>
        <v>190</v>
      </c>
      <c r="B193" s="125">
        <v>41162</v>
      </c>
      <c r="C193">
        <v>21.5</v>
      </c>
      <c r="D193">
        <v>21.5</v>
      </c>
      <c r="E193">
        <v>21.34</v>
      </c>
      <c r="F193">
        <v>21.36</v>
      </c>
      <c r="G193">
        <v>2202400</v>
      </c>
    </row>
    <row r="194" spans="1:7">
      <c r="A194">
        <f t="shared" si="14"/>
        <v>191</v>
      </c>
      <c r="B194" s="125">
        <v>41192</v>
      </c>
      <c r="C194">
        <v>21.5</v>
      </c>
      <c r="D194">
        <v>21.5</v>
      </c>
      <c r="E194">
        <v>21.34</v>
      </c>
      <c r="F194">
        <v>21.36</v>
      </c>
      <c r="G194">
        <v>482300</v>
      </c>
    </row>
    <row r="195" spans="1:7">
      <c r="A195">
        <f t="shared" si="14"/>
        <v>192</v>
      </c>
      <c r="B195" s="125">
        <v>41223</v>
      </c>
      <c r="C195">
        <v>21.48</v>
      </c>
      <c r="D195">
        <v>21.48</v>
      </c>
      <c r="E195">
        <v>21.26</v>
      </c>
      <c r="F195">
        <v>21.32</v>
      </c>
      <c r="G195">
        <v>163100</v>
      </c>
    </row>
    <row r="196" spans="1:7">
      <c r="A196">
        <f t="shared" ref="A196:A259" si="15">A195+1</f>
        <v>193</v>
      </c>
      <c r="B196" s="125">
        <v>41253</v>
      </c>
      <c r="C196">
        <v>21.5</v>
      </c>
      <c r="D196">
        <v>21.64</v>
      </c>
      <c r="E196">
        <v>21.32</v>
      </c>
      <c r="F196">
        <v>21.4</v>
      </c>
      <c r="G196">
        <v>660700</v>
      </c>
    </row>
    <row r="197" spans="1:7">
      <c r="A197">
        <f t="shared" si="15"/>
        <v>194</v>
      </c>
      <c r="B197" s="125" t="s">
        <v>932</v>
      </c>
      <c r="C197">
        <v>21.38</v>
      </c>
      <c r="D197">
        <v>21.4</v>
      </c>
      <c r="E197">
        <v>21.38</v>
      </c>
      <c r="F197">
        <v>21.4</v>
      </c>
      <c r="G197">
        <v>481500</v>
      </c>
    </row>
    <row r="198" spans="1:7">
      <c r="A198">
        <f t="shared" si="15"/>
        <v>195</v>
      </c>
      <c r="B198" s="125" t="s">
        <v>931</v>
      </c>
      <c r="C198">
        <v>21.4</v>
      </c>
      <c r="D198">
        <v>21.4</v>
      </c>
      <c r="E198">
        <v>21.32</v>
      </c>
      <c r="F198">
        <v>21.34</v>
      </c>
      <c r="G198">
        <v>639200</v>
      </c>
    </row>
    <row r="199" spans="1:7">
      <c r="A199">
        <f t="shared" si="15"/>
        <v>196</v>
      </c>
      <c r="B199" s="125" t="s">
        <v>930</v>
      </c>
      <c r="C199">
        <v>21.34</v>
      </c>
      <c r="D199">
        <v>21.42</v>
      </c>
      <c r="E199">
        <v>21.34</v>
      </c>
      <c r="F199">
        <v>21.38</v>
      </c>
      <c r="G199">
        <v>499400</v>
      </c>
    </row>
    <row r="200" spans="1:7">
      <c r="A200">
        <f t="shared" si="15"/>
        <v>197</v>
      </c>
      <c r="B200" s="125" t="s">
        <v>929</v>
      </c>
      <c r="C200">
        <v>21.4</v>
      </c>
      <c r="D200">
        <v>21.5</v>
      </c>
      <c r="E200">
        <v>21.4</v>
      </c>
      <c r="F200">
        <v>21.42</v>
      </c>
      <c r="G200">
        <v>821800</v>
      </c>
    </row>
    <row r="201" spans="1:7">
      <c r="A201">
        <f t="shared" si="15"/>
        <v>198</v>
      </c>
      <c r="B201" s="125" t="s">
        <v>928</v>
      </c>
      <c r="C201">
        <v>21.36</v>
      </c>
      <c r="D201">
        <v>21.44</v>
      </c>
      <c r="E201">
        <v>21.36</v>
      </c>
      <c r="F201">
        <v>21.42</v>
      </c>
      <c r="G201">
        <v>618800</v>
      </c>
    </row>
    <row r="202" spans="1:7">
      <c r="A202">
        <f t="shared" si="15"/>
        <v>199</v>
      </c>
      <c r="B202" s="125" t="s">
        <v>927</v>
      </c>
      <c r="C202">
        <v>21.44</v>
      </c>
      <c r="D202">
        <v>21.44</v>
      </c>
      <c r="E202">
        <v>21.28</v>
      </c>
      <c r="F202">
        <v>21.32</v>
      </c>
      <c r="G202">
        <v>446400</v>
      </c>
    </row>
    <row r="203" spans="1:7">
      <c r="A203">
        <f t="shared" si="15"/>
        <v>200</v>
      </c>
      <c r="B203" s="125" t="s">
        <v>926</v>
      </c>
      <c r="C203">
        <v>21.44</v>
      </c>
      <c r="D203">
        <v>21.44</v>
      </c>
      <c r="E203">
        <v>21.3</v>
      </c>
      <c r="F203">
        <v>21.3</v>
      </c>
      <c r="G203">
        <v>264300</v>
      </c>
    </row>
    <row r="204" spans="1:7">
      <c r="A204">
        <f t="shared" si="15"/>
        <v>201</v>
      </c>
      <c r="B204" s="125" t="s">
        <v>925</v>
      </c>
      <c r="C204">
        <v>21.3</v>
      </c>
      <c r="D204">
        <v>21.4</v>
      </c>
      <c r="E204">
        <v>21.2</v>
      </c>
      <c r="F204">
        <v>21.4</v>
      </c>
      <c r="G204">
        <v>201800</v>
      </c>
    </row>
    <row r="205" spans="1:7">
      <c r="A205">
        <f t="shared" si="15"/>
        <v>202</v>
      </c>
      <c r="B205" s="125" t="s">
        <v>924</v>
      </c>
      <c r="C205">
        <v>21.4</v>
      </c>
      <c r="D205">
        <v>21.4</v>
      </c>
      <c r="E205">
        <v>21.3</v>
      </c>
      <c r="F205">
        <v>21.4</v>
      </c>
      <c r="G205">
        <v>399600</v>
      </c>
    </row>
    <row r="206" spans="1:7">
      <c r="A206">
        <f t="shared" si="15"/>
        <v>203</v>
      </c>
      <c r="B206" s="125" t="s">
        <v>923</v>
      </c>
      <c r="C206">
        <v>21.4</v>
      </c>
      <c r="D206">
        <v>21.4</v>
      </c>
      <c r="E206">
        <v>21.22</v>
      </c>
      <c r="F206">
        <v>21.38</v>
      </c>
      <c r="G206">
        <v>349600</v>
      </c>
    </row>
    <row r="207" spans="1:7">
      <c r="A207">
        <f t="shared" si="15"/>
        <v>204</v>
      </c>
      <c r="B207" s="125" t="s">
        <v>922</v>
      </c>
      <c r="C207">
        <v>21.4</v>
      </c>
      <c r="D207">
        <v>21.4</v>
      </c>
      <c r="E207">
        <v>21.24</v>
      </c>
      <c r="F207">
        <v>21.38</v>
      </c>
      <c r="G207">
        <v>112600</v>
      </c>
    </row>
    <row r="208" spans="1:7">
      <c r="A208">
        <f t="shared" si="15"/>
        <v>205</v>
      </c>
      <c r="B208" s="125" t="s">
        <v>921</v>
      </c>
      <c r="C208">
        <v>21.4</v>
      </c>
      <c r="D208">
        <v>23.38</v>
      </c>
      <c r="E208">
        <v>21.34</v>
      </c>
      <c r="F208">
        <v>21.42</v>
      </c>
      <c r="G208">
        <v>485800</v>
      </c>
    </row>
    <row r="209" spans="1:7">
      <c r="A209">
        <f t="shared" si="15"/>
        <v>206</v>
      </c>
      <c r="B209" s="125">
        <v>40919</v>
      </c>
      <c r="C209">
        <v>21.28</v>
      </c>
      <c r="D209">
        <v>21.42</v>
      </c>
      <c r="E209">
        <v>21.28</v>
      </c>
      <c r="F209">
        <v>21.38</v>
      </c>
      <c r="G209">
        <v>414600</v>
      </c>
    </row>
    <row r="210" spans="1:7">
      <c r="A210">
        <f t="shared" si="15"/>
        <v>207</v>
      </c>
      <c r="B210" s="125">
        <v>40950</v>
      </c>
      <c r="C210">
        <v>21.4</v>
      </c>
      <c r="D210">
        <v>21.4</v>
      </c>
      <c r="E210">
        <v>21.12</v>
      </c>
      <c r="F210">
        <v>21.2</v>
      </c>
      <c r="G210">
        <v>461800</v>
      </c>
    </row>
    <row r="211" spans="1:7">
      <c r="A211">
        <f t="shared" si="15"/>
        <v>208</v>
      </c>
      <c r="B211" s="125">
        <v>41040</v>
      </c>
      <c r="C211">
        <v>21.1</v>
      </c>
      <c r="D211">
        <v>21.32</v>
      </c>
      <c r="E211">
        <v>20.9</v>
      </c>
      <c r="F211">
        <v>21</v>
      </c>
      <c r="G211">
        <v>1553300</v>
      </c>
    </row>
    <row r="212" spans="1:7">
      <c r="A212">
        <f t="shared" si="15"/>
        <v>209</v>
      </c>
      <c r="B212" s="125">
        <v>41071</v>
      </c>
      <c r="C212">
        <v>21</v>
      </c>
      <c r="D212">
        <v>21.04</v>
      </c>
      <c r="E212">
        <v>20.9</v>
      </c>
      <c r="F212">
        <v>21</v>
      </c>
      <c r="G212">
        <v>1133600</v>
      </c>
    </row>
    <row r="213" spans="1:7">
      <c r="A213">
        <f t="shared" si="15"/>
        <v>210</v>
      </c>
      <c r="B213" s="125">
        <v>41101</v>
      </c>
      <c r="C213">
        <v>21.82</v>
      </c>
      <c r="D213">
        <v>21.82</v>
      </c>
      <c r="E213">
        <v>20.98</v>
      </c>
      <c r="F213">
        <v>20.98</v>
      </c>
      <c r="G213">
        <v>314200</v>
      </c>
    </row>
    <row r="214" spans="1:7">
      <c r="A214">
        <f t="shared" si="15"/>
        <v>211</v>
      </c>
      <c r="B214" s="125">
        <v>41132</v>
      </c>
      <c r="C214">
        <v>20.98</v>
      </c>
      <c r="D214">
        <v>21</v>
      </c>
      <c r="E214">
        <v>20.5</v>
      </c>
      <c r="F214">
        <v>21</v>
      </c>
      <c r="G214">
        <v>548600</v>
      </c>
    </row>
    <row r="215" spans="1:7">
      <c r="A215">
        <f t="shared" si="15"/>
        <v>212</v>
      </c>
      <c r="B215" s="125">
        <v>41163</v>
      </c>
      <c r="C215">
        <v>21</v>
      </c>
      <c r="D215">
        <v>21</v>
      </c>
      <c r="E215">
        <v>20.82</v>
      </c>
      <c r="F215">
        <v>20.98</v>
      </c>
      <c r="G215">
        <v>424500</v>
      </c>
    </row>
    <row r="216" spans="1:7">
      <c r="A216">
        <f t="shared" si="15"/>
        <v>213</v>
      </c>
      <c r="B216" s="125">
        <v>41254</v>
      </c>
      <c r="C216">
        <v>21</v>
      </c>
      <c r="D216">
        <v>21</v>
      </c>
      <c r="E216">
        <v>20.72</v>
      </c>
      <c r="F216">
        <v>20.72</v>
      </c>
      <c r="G216">
        <v>543600</v>
      </c>
    </row>
    <row r="217" spans="1:7">
      <c r="A217">
        <f t="shared" si="15"/>
        <v>214</v>
      </c>
      <c r="B217" s="125" t="s">
        <v>920</v>
      </c>
      <c r="C217">
        <v>20.7</v>
      </c>
      <c r="D217">
        <v>20.82</v>
      </c>
      <c r="E217">
        <v>20.7</v>
      </c>
      <c r="F217">
        <v>20.8</v>
      </c>
      <c r="G217">
        <v>2868300</v>
      </c>
    </row>
    <row r="218" spans="1:7">
      <c r="A218">
        <f t="shared" si="15"/>
        <v>215</v>
      </c>
      <c r="B218" s="125" t="s">
        <v>919</v>
      </c>
      <c r="C218">
        <v>20.88</v>
      </c>
      <c r="D218">
        <v>20.92</v>
      </c>
      <c r="E218">
        <v>20.7</v>
      </c>
      <c r="F218">
        <v>20.74</v>
      </c>
      <c r="G218">
        <v>844200</v>
      </c>
    </row>
    <row r="219" spans="1:7">
      <c r="A219">
        <f t="shared" si="15"/>
        <v>216</v>
      </c>
      <c r="B219" s="125" t="s">
        <v>918</v>
      </c>
      <c r="C219">
        <v>20.6</v>
      </c>
      <c r="D219">
        <v>20.62</v>
      </c>
      <c r="E219">
        <v>20.52</v>
      </c>
      <c r="F219">
        <v>20.6</v>
      </c>
      <c r="G219">
        <v>1090700</v>
      </c>
    </row>
    <row r="220" spans="1:7">
      <c r="A220">
        <f t="shared" si="15"/>
        <v>217</v>
      </c>
      <c r="B220" s="125" t="s">
        <v>917</v>
      </c>
      <c r="C220">
        <v>20.78</v>
      </c>
      <c r="D220">
        <v>20.78</v>
      </c>
      <c r="E220">
        <v>20.56</v>
      </c>
      <c r="F220">
        <v>20.58</v>
      </c>
      <c r="G220">
        <v>1891300</v>
      </c>
    </row>
    <row r="221" spans="1:7">
      <c r="A221">
        <f t="shared" si="15"/>
        <v>218</v>
      </c>
      <c r="B221" s="125" t="s">
        <v>916</v>
      </c>
      <c r="C221">
        <v>20.64</v>
      </c>
      <c r="D221">
        <v>20.64</v>
      </c>
      <c r="E221">
        <v>20.56</v>
      </c>
      <c r="F221">
        <v>20.56</v>
      </c>
      <c r="G221">
        <v>1296000</v>
      </c>
    </row>
    <row r="222" spans="1:7">
      <c r="A222">
        <f t="shared" si="15"/>
        <v>219</v>
      </c>
      <c r="B222" s="125" t="s">
        <v>915</v>
      </c>
      <c r="C222">
        <v>20.6</v>
      </c>
      <c r="D222">
        <v>20.98</v>
      </c>
      <c r="E222">
        <v>20.58</v>
      </c>
      <c r="F222">
        <v>20.58</v>
      </c>
      <c r="G222">
        <v>1668100</v>
      </c>
    </row>
    <row r="223" spans="1:7">
      <c r="A223">
        <f t="shared" si="15"/>
        <v>220</v>
      </c>
      <c r="B223" s="125" t="s">
        <v>914</v>
      </c>
      <c r="C223">
        <v>20.66</v>
      </c>
      <c r="D223">
        <v>20.66</v>
      </c>
      <c r="E223">
        <v>20.62</v>
      </c>
      <c r="F223">
        <v>20.64</v>
      </c>
      <c r="G223">
        <v>895700</v>
      </c>
    </row>
    <row r="224" spans="1:7">
      <c r="A224">
        <f t="shared" si="15"/>
        <v>221</v>
      </c>
      <c r="B224" s="125" t="s">
        <v>913</v>
      </c>
      <c r="C224">
        <v>20.9</v>
      </c>
      <c r="D224">
        <v>20.9</v>
      </c>
      <c r="E224">
        <v>20.52</v>
      </c>
      <c r="F224">
        <v>20.68</v>
      </c>
      <c r="G224">
        <v>1243000</v>
      </c>
    </row>
    <row r="225" spans="1:7">
      <c r="A225">
        <f t="shared" si="15"/>
        <v>222</v>
      </c>
      <c r="B225" s="125" t="s">
        <v>912</v>
      </c>
      <c r="C225">
        <v>20.9</v>
      </c>
      <c r="D225">
        <v>20.9</v>
      </c>
      <c r="E225">
        <v>20.5</v>
      </c>
      <c r="F225">
        <v>20.68</v>
      </c>
      <c r="G225">
        <v>1793900</v>
      </c>
    </row>
    <row r="226" spans="1:7">
      <c r="A226">
        <f t="shared" si="15"/>
        <v>223</v>
      </c>
      <c r="B226" s="125" t="s">
        <v>911</v>
      </c>
      <c r="C226">
        <v>20.5</v>
      </c>
      <c r="D226">
        <v>20.8</v>
      </c>
      <c r="E226">
        <v>20.5</v>
      </c>
      <c r="F226">
        <v>20.72</v>
      </c>
      <c r="G226">
        <v>2518100</v>
      </c>
    </row>
    <row r="227" spans="1:7">
      <c r="A227">
        <f t="shared" si="15"/>
        <v>224</v>
      </c>
      <c r="B227" s="125" t="s">
        <v>910</v>
      </c>
      <c r="C227">
        <v>20.72</v>
      </c>
      <c r="D227">
        <v>20.8</v>
      </c>
      <c r="E227">
        <v>20.72</v>
      </c>
      <c r="F227">
        <v>20.72</v>
      </c>
      <c r="G227">
        <v>907900</v>
      </c>
    </row>
    <row r="228" spans="1:7">
      <c r="A228">
        <f t="shared" si="15"/>
        <v>225</v>
      </c>
      <c r="B228" s="125" t="s">
        <v>909</v>
      </c>
      <c r="C228">
        <v>20.74</v>
      </c>
      <c r="D228">
        <v>20.76</v>
      </c>
      <c r="E228">
        <v>20.64</v>
      </c>
      <c r="F228">
        <v>20.64</v>
      </c>
      <c r="G228">
        <v>2495000</v>
      </c>
    </row>
    <row r="229" spans="1:7">
      <c r="A229">
        <f t="shared" si="15"/>
        <v>226</v>
      </c>
      <c r="B229" s="125">
        <v>40980</v>
      </c>
      <c r="C229">
        <v>20.52</v>
      </c>
      <c r="D229">
        <v>20.68</v>
      </c>
      <c r="E229">
        <v>20.52</v>
      </c>
      <c r="F229">
        <v>20.68</v>
      </c>
      <c r="G229">
        <v>797900</v>
      </c>
    </row>
    <row r="230" spans="1:7">
      <c r="A230">
        <f t="shared" si="15"/>
        <v>227</v>
      </c>
      <c r="B230" s="125">
        <v>41011</v>
      </c>
      <c r="C230">
        <v>20.68</v>
      </c>
      <c r="D230">
        <v>20.74</v>
      </c>
      <c r="E230">
        <v>20.64</v>
      </c>
      <c r="F230">
        <v>20.7</v>
      </c>
      <c r="G230">
        <v>426200</v>
      </c>
    </row>
    <row r="231" spans="1:7">
      <c r="A231">
        <f t="shared" si="15"/>
        <v>228</v>
      </c>
      <c r="B231" s="125">
        <v>41041</v>
      </c>
      <c r="C231">
        <v>20.94</v>
      </c>
      <c r="D231">
        <v>20.94</v>
      </c>
      <c r="E231">
        <v>20.68</v>
      </c>
      <c r="F231">
        <v>20.7</v>
      </c>
      <c r="G231">
        <v>837600</v>
      </c>
    </row>
    <row r="232" spans="1:7">
      <c r="A232">
        <f t="shared" si="15"/>
        <v>229</v>
      </c>
      <c r="B232" s="125">
        <v>41072</v>
      </c>
      <c r="C232">
        <v>20.6</v>
      </c>
      <c r="D232">
        <v>20.8</v>
      </c>
      <c r="E232">
        <v>20.6</v>
      </c>
      <c r="F232">
        <v>20.7</v>
      </c>
      <c r="G232">
        <v>1049000</v>
      </c>
    </row>
    <row r="233" spans="1:7">
      <c r="A233">
        <f t="shared" si="15"/>
        <v>230</v>
      </c>
      <c r="B233" s="125">
        <v>41102</v>
      </c>
      <c r="C233">
        <v>20.7</v>
      </c>
      <c r="D233">
        <v>20.76</v>
      </c>
      <c r="E233">
        <v>20.7</v>
      </c>
      <c r="F233">
        <v>20.74</v>
      </c>
      <c r="G233">
        <v>786100</v>
      </c>
    </row>
    <row r="234" spans="1:7">
      <c r="A234">
        <f t="shared" si="15"/>
        <v>231</v>
      </c>
      <c r="B234" s="125">
        <v>41194</v>
      </c>
      <c r="C234">
        <v>20.74</v>
      </c>
      <c r="D234">
        <v>21</v>
      </c>
      <c r="E234">
        <v>20.7</v>
      </c>
      <c r="F234">
        <v>20.86</v>
      </c>
      <c r="G234">
        <v>1005900</v>
      </c>
    </row>
    <row r="235" spans="1:7">
      <c r="A235">
        <f t="shared" si="15"/>
        <v>232</v>
      </c>
      <c r="B235" s="125">
        <v>41225</v>
      </c>
      <c r="C235">
        <v>20.94</v>
      </c>
      <c r="D235">
        <v>21.76</v>
      </c>
      <c r="E235">
        <v>20.94</v>
      </c>
      <c r="F235">
        <v>21.1</v>
      </c>
      <c r="G235">
        <v>752300</v>
      </c>
    </row>
    <row r="236" spans="1:7">
      <c r="A236">
        <f t="shared" si="15"/>
        <v>233</v>
      </c>
      <c r="B236" s="125">
        <v>41255</v>
      </c>
      <c r="C236">
        <v>21.46</v>
      </c>
      <c r="D236">
        <v>21.7</v>
      </c>
      <c r="E236">
        <v>21.14</v>
      </c>
      <c r="F236">
        <v>21.38</v>
      </c>
      <c r="G236">
        <v>1064700</v>
      </c>
    </row>
    <row r="237" spans="1:7">
      <c r="A237">
        <f t="shared" si="15"/>
        <v>234</v>
      </c>
      <c r="B237" s="125" t="s">
        <v>908</v>
      </c>
      <c r="C237">
        <v>21.34</v>
      </c>
      <c r="D237">
        <v>21.68</v>
      </c>
      <c r="E237">
        <v>21.22</v>
      </c>
      <c r="F237">
        <v>21.58</v>
      </c>
      <c r="G237">
        <v>277800</v>
      </c>
    </row>
    <row r="238" spans="1:7">
      <c r="A238">
        <f t="shared" si="15"/>
        <v>235</v>
      </c>
      <c r="B238" s="125" t="s">
        <v>907</v>
      </c>
      <c r="C238">
        <v>21.56</v>
      </c>
      <c r="D238">
        <v>21.68</v>
      </c>
      <c r="E238">
        <v>21.3</v>
      </c>
      <c r="F238">
        <v>21.32</v>
      </c>
      <c r="G238">
        <v>1135100</v>
      </c>
    </row>
    <row r="239" spans="1:7">
      <c r="A239">
        <f t="shared" si="15"/>
        <v>236</v>
      </c>
      <c r="B239" s="125" t="s">
        <v>906</v>
      </c>
      <c r="C239">
        <v>21.66</v>
      </c>
      <c r="D239">
        <v>21.7</v>
      </c>
      <c r="E239">
        <v>21.06</v>
      </c>
      <c r="F239">
        <v>21.46</v>
      </c>
      <c r="G239">
        <v>152000</v>
      </c>
    </row>
    <row r="240" spans="1:7">
      <c r="A240">
        <f t="shared" si="15"/>
        <v>237</v>
      </c>
      <c r="B240" s="125" t="s">
        <v>905</v>
      </c>
      <c r="C240">
        <v>21.46</v>
      </c>
      <c r="D240">
        <v>21.72</v>
      </c>
      <c r="E240">
        <v>21.44</v>
      </c>
      <c r="F240">
        <v>21.58</v>
      </c>
      <c r="G240">
        <v>823700</v>
      </c>
    </row>
    <row r="241" spans="1:7">
      <c r="A241">
        <f t="shared" si="15"/>
        <v>238</v>
      </c>
      <c r="B241" s="125" t="s">
        <v>904</v>
      </c>
      <c r="C241">
        <v>21.6</v>
      </c>
      <c r="D241">
        <v>22.1</v>
      </c>
      <c r="E241">
        <v>21.46</v>
      </c>
      <c r="F241">
        <v>21.78</v>
      </c>
      <c r="G241">
        <v>890000</v>
      </c>
    </row>
    <row r="242" spans="1:7">
      <c r="A242">
        <f t="shared" si="15"/>
        <v>239</v>
      </c>
      <c r="B242" s="125" t="s">
        <v>903</v>
      </c>
      <c r="C242">
        <v>21.78</v>
      </c>
      <c r="D242">
        <v>21.86</v>
      </c>
      <c r="E242">
        <v>21.66</v>
      </c>
      <c r="F242">
        <v>21.8</v>
      </c>
      <c r="G242">
        <v>1475600</v>
      </c>
    </row>
    <row r="243" spans="1:7">
      <c r="A243">
        <f t="shared" si="15"/>
        <v>240</v>
      </c>
      <c r="B243" s="125" t="s">
        <v>902</v>
      </c>
      <c r="C243">
        <v>21.6</v>
      </c>
      <c r="D243">
        <v>21.72</v>
      </c>
      <c r="E243">
        <v>21.52</v>
      </c>
      <c r="F243">
        <v>21.52</v>
      </c>
      <c r="G243">
        <v>734500</v>
      </c>
    </row>
    <row r="244" spans="1:7">
      <c r="A244">
        <f t="shared" si="15"/>
        <v>241</v>
      </c>
      <c r="B244" s="125" t="s">
        <v>901</v>
      </c>
      <c r="C244">
        <v>21.64</v>
      </c>
      <c r="D244">
        <v>22.1</v>
      </c>
      <c r="E244">
        <v>21.64</v>
      </c>
      <c r="F244">
        <v>22</v>
      </c>
      <c r="G244">
        <v>468900</v>
      </c>
    </row>
    <row r="245" spans="1:7">
      <c r="A245">
        <f t="shared" si="15"/>
        <v>242</v>
      </c>
      <c r="B245" s="125" t="s">
        <v>900</v>
      </c>
      <c r="C245">
        <v>22</v>
      </c>
      <c r="D245">
        <v>22.1</v>
      </c>
      <c r="E245">
        <v>22</v>
      </c>
      <c r="F245">
        <v>22.08</v>
      </c>
      <c r="G245">
        <v>84700</v>
      </c>
    </row>
    <row r="246" spans="1:7">
      <c r="A246">
        <f t="shared" si="15"/>
        <v>243</v>
      </c>
      <c r="B246" s="125" t="s">
        <v>899</v>
      </c>
      <c r="C246">
        <v>22.08</v>
      </c>
      <c r="D246">
        <v>22.18</v>
      </c>
      <c r="E246">
        <v>22</v>
      </c>
      <c r="F246">
        <v>22.1</v>
      </c>
      <c r="G246">
        <v>443600</v>
      </c>
    </row>
    <row r="247" spans="1:7">
      <c r="A247">
        <f t="shared" si="15"/>
        <v>244</v>
      </c>
      <c r="B247" s="125" t="s">
        <v>898</v>
      </c>
      <c r="C247">
        <v>22.42</v>
      </c>
      <c r="D247">
        <v>22.42</v>
      </c>
      <c r="E247">
        <v>21.8</v>
      </c>
      <c r="F247">
        <v>21.94</v>
      </c>
      <c r="G247">
        <v>237200</v>
      </c>
    </row>
    <row r="248" spans="1:7">
      <c r="A248">
        <f t="shared" si="15"/>
        <v>245</v>
      </c>
      <c r="B248" s="125" t="s">
        <v>897</v>
      </c>
      <c r="C248">
        <v>21.9</v>
      </c>
      <c r="D248">
        <v>24</v>
      </c>
      <c r="E248">
        <v>21.9</v>
      </c>
      <c r="F248">
        <v>24</v>
      </c>
      <c r="G248">
        <v>1190900</v>
      </c>
    </row>
    <row r="249" spans="1:7">
      <c r="A249">
        <f t="shared" si="15"/>
        <v>246</v>
      </c>
      <c r="B249" s="125">
        <v>41306</v>
      </c>
      <c r="C249">
        <v>23</v>
      </c>
      <c r="D249">
        <v>23</v>
      </c>
      <c r="E249">
        <v>22.64</v>
      </c>
      <c r="F249">
        <v>22.68</v>
      </c>
      <c r="G249">
        <v>661400</v>
      </c>
    </row>
    <row r="250" spans="1:7">
      <c r="A250">
        <f t="shared" si="15"/>
        <v>247</v>
      </c>
      <c r="B250" s="125">
        <v>41334</v>
      </c>
      <c r="C250">
        <v>23</v>
      </c>
      <c r="D250">
        <v>23</v>
      </c>
      <c r="E250">
        <v>22.72</v>
      </c>
      <c r="F250">
        <v>22.8</v>
      </c>
      <c r="G250">
        <v>429100</v>
      </c>
    </row>
    <row r="251" spans="1:7">
      <c r="A251">
        <f t="shared" si="15"/>
        <v>248</v>
      </c>
      <c r="B251" s="125">
        <v>41365</v>
      </c>
      <c r="C251">
        <v>23.1</v>
      </c>
      <c r="D251">
        <v>23.1</v>
      </c>
      <c r="E251">
        <v>22.22</v>
      </c>
      <c r="F251">
        <v>22.82</v>
      </c>
      <c r="G251">
        <v>473100</v>
      </c>
    </row>
    <row r="252" spans="1:7">
      <c r="A252">
        <f t="shared" si="15"/>
        <v>249</v>
      </c>
      <c r="B252" s="125">
        <v>41456</v>
      </c>
      <c r="C252">
        <v>23</v>
      </c>
      <c r="D252">
        <v>23</v>
      </c>
      <c r="E252">
        <v>22.7</v>
      </c>
      <c r="F252">
        <v>22.94</v>
      </c>
      <c r="G252">
        <v>549800</v>
      </c>
    </row>
    <row r="253" spans="1:7">
      <c r="A253">
        <f t="shared" si="15"/>
        <v>250</v>
      </c>
      <c r="B253" s="125">
        <v>41487</v>
      </c>
      <c r="C253">
        <v>22.9</v>
      </c>
      <c r="D253">
        <v>22.94</v>
      </c>
      <c r="E253">
        <v>22.46</v>
      </c>
      <c r="F253">
        <v>22.62</v>
      </c>
      <c r="G253">
        <v>839400</v>
      </c>
    </row>
    <row r="254" spans="1:7">
      <c r="A254">
        <f t="shared" si="15"/>
        <v>251</v>
      </c>
      <c r="B254" s="125">
        <v>41518</v>
      </c>
      <c r="C254">
        <v>22.6</v>
      </c>
      <c r="D254">
        <v>22.7</v>
      </c>
      <c r="E254">
        <v>22.48</v>
      </c>
      <c r="F254">
        <v>22.54</v>
      </c>
      <c r="G254">
        <v>603100</v>
      </c>
    </row>
    <row r="255" spans="1:7">
      <c r="A255">
        <f t="shared" si="15"/>
        <v>252</v>
      </c>
      <c r="B255" s="125">
        <v>41548</v>
      </c>
      <c r="C255">
        <v>23.02</v>
      </c>
      <c r="D255">
        <v>23.08</v>
      </c>
      <c r="E255">
        <v>22.4</v>
      </c>
      <c r="F255">
        <v>22.5</v>
      </c>
      <c r="G255">
        <v>743200</v>
      </c>
    </row>
    <row r="256" spans="1:7">
      <c r="A256">
        <f t="shared" si="15"/>
        <v>253</v>
      </c>
      <c r="B256" s="125">
        <v>41579</v>
      </c>
      <c r="C256">
        <v>22.82</v>
      </c>
      <c r="D256">
        <v>22.82</v>
      </c>
      <c r="E256">
        <v>22.32</v>
      </c>
      <c r="F256">
        <v>22.48</v>
      </c>
      <c r="G256">
        <v>1298000</v>
      </c>
    </row>
    <row r="257" spans="1:7">
      <c r="A257">
        <f t="shared" si="15"/>
        <v>254</v>
      </c>
      <c r="B257" s="125" t="s">
        <v>896</v>
      </c>
      <c r="C257">
        <v>22.6</v>
      </c>
      <c r="D257">
        <v>22.6</v>
      </c>
      <c r="E257">
        <v>22.38</v>
      </c>
      <c r="F257">
        <v>22.46</v>
      </c>
      <c r="G257">
        <v>603000</v>
      </c>
    </row>
    <row r="258" spans="1:7">
      <c r="A258">
        <f t="shared" si="15"/>
        <v>255</v>
      </c>
      <c r="B258" s="125" t="s">
        <v>895</v>
      </c>
      <c r="C258">
        <v>22.46</v>
      </c>
      <c r="D258">
        <v>22.46</v>
      </c>
      <c r="E258">
        <v>21.98</v>
      </c>
      <c r="F258">
        <v>22.04</v>
      </c>
      <c r="G258">
        <v>1433000</v>
      </c>
    </row>
    <row r="259" spans="1:7">
      <c r="A259">
        <f t="shared" si="15"/>
        <v>256</v>
      </c>
      <c r="B259" s="125" t="s">
        <v>894</v>
      </c>
      <c r="C259">
        <v>22.32</v>
      </c>
      <c r="D259">
        <v>22.32</v>
      </c>
      <c r="E259">
        <v>21.8</v>
      </c>
      <c r="F259">
        <v>21.9</v>
      </c>
      <c r="G259">
        <v>1496800</v>
      </c>
    </row>
    <row r="260" spans="1:7">
      <c r="A260">
        <f t="shared" ref="A260:A323" si="16">A259+1</f>
        <v>257</v>
      </c>
      <c r="B260" s="125" t="s">
        <v>893</v>
      </c>
      <c r="C260">
        <v>21.98</v>
      </c>
      <c r="D260">
        <v>21.98</v>
      </c>
      <c r="E260">
        <v>21.6</v>
      </c>
      <c r="F260">
        <v>21.86</v>
      </c>
      <c r="G260">
        <v>1925300</v>
      </c>
    </row>
    <row r="261" spans="1:7">
      <c r="A261">
        <f t="shared" si="16"/>
        <v>258</v>
      </c>
      <c r="B261" s="125" t="s">
        <v>892</v>
      </c>
      <c r="C261">
        <v>21.94</v>
      </c>
      <c r="D261">
        <v>22.06</v>
      </c>
      <c r="E261">
        <v>21.8</v>
      </c>
      <c r="F261">
        <v>21.9</v>
      </c>
      <c r="G261">
        <v>1173500</v>
      </c>
    </row>
    <row r="262" spans="1:7">
      <c r="A262">
        <f t="shared" si="16"/>
        <v>259</v>
      </c>
      <c r="B262" s="125" t="s">
        <v>891</v>
      </c>
      <c r="C262">
        <v>21.96</v>
      </c>
      <c r="D262">
        <v>21.96</v>
      </c>
      <c r="E262">
        <v>21.82</v>
      </c>
      <c r="F262">
        <v>21.88</v>
      </c>
      <c r="G262">
        <v>1117900</v>
      </c>
    </row>
    <row r="263" spans="1:7">
      <c r="A263">
        <f t="shared" si="16"/>
        <v>260</v>
      </c>
      <c r="B263" s="125" t="s">
        <v>890</v>
      </c>
      <c r="C263">
        <v>21.8</v>
      </c>
      <c r="D263">
        <v>21.9</v>
      </c>
      <c r="E263">
        <v>21.36</v>
      </c>
      <c r="F263">
        <v>21.7</v>
      </c>
      <c r="G263">
        <v>573900</v>
      </c>
    </row>
    <row r="264" spans="1:7">
      <c r="A264">
        <f t="shared" si="16"/>
        <v>261</v>
      </c>
      <c r="B264" s="125" t="s">
        <v>889</v>
      </c>
      <c r="C264">
        <v>21.86</v>
      </c>
      <c r="D264">
        <v>22.1</v>
      </c>
      <c r="E264">
        <v>21.58</v>
      </c>
      <c r="F264">
        <v>21.8</v>
      </c>
      <c r="G264">
        <v>1180100</v>
      </c>
    </row>
    <row r="265" spans="1:7">
      <c r="A265">
        <f t="shared" si="16"/>
        <v>262</v>
      </c>
      <c r="B265" s="125" t="s">
        <v>888</v>
      </c>
      <c r="C265">
        <v>21.82</v>
      </c>
      <c r="D265">
        <v>22.2</v>
      </c>
      <c r="E265">
        <v>21.7</v>
      </c>
      <c r="F265">
        <v>21.86</v>
      </c>
      <c r="G265">
        <v>1077400</v>
      </c>
    </row>
    <row r="266" spans="1:7">
      <c r="A266">
        <f t="shared" si="16"/>
        <v>263</v>
      </c>
      <c r="B266" s="125" t="s">
        <v>887</v>
      </c>
      <c r="C266">
        <v>21.9</v>
      </c>
      <c r="D266">
        <v>22.46</v>
      </c>
      <c r="E266">
        <v>21.9</v>
      </c>
      <c r="F266">
        <v>22.06</v>
      </c>
      <c r="G266">
        <v>282600</v>
      </c>
    </row>
    <row r="267" spans="1:7">
      <c r="A267">
        <f t="shared" si="16"/>
        <v>264</v>
      </c>
      <c r="B267" s="125" t="s">
        <v>886</v>
      </c>
      <c r="C267">
        <v>22.08</v>
      </c>
      <c r="D267">
        <v>22.12</v>
      </c>
      <c r="E267">
        <v>21.52</v>
      </c>
      <c r="F267">
        <v>21.74</v>
      </c>
      <c r="G267">
        <v>424200</v>
      </c>
    </row>
    <row r="268" spans="1:7">
      <c r="A268">
        <f t="shared" si="16"/>
        <v>265</v>
      </c>
      <c r="B268" s="125" t="s">
        <v>885</v>
      </c>
      <c r="C268">
        <v>22.2</v>
      </c>
      <c r="D268">
        <v>22.2</v>
      </c>
      <c r="E268">
        <v>21.6</v>
      </c>
      <c r="F268">
        <v>21.7</v>
      </c>
      <c r="G268">
        <v>825700</v>
      </c>
    </row>
    <row r="269" spans="1:7">
      <c r="A269">
        <f t="shared" si="16"/>
        <v>266</v>
      </c>
      <c r="B269" s="125">
        <v>41366</v>
      </c>
      <c r="C269">
        <v>21.66</v>
      </c>
      <c r="D269">
        <v>21.7</v>
      </c>
      <c r="E269">
        <v>21.5</v>
      </c>
      <c r="F269">
        <v>21.66</v>
      </c>
      <c r="G269">
        <v>687000</v>
      </c>
    </row>
    <row r="270" spans="1:7">
      <c r="A270">
        <f t="shared" si="16"/>
        <v>267</v>
      </c>
      <c r="B270" s="125">
        <v>41396</v>
      </c>
      <c r="C270">
        <v>21.66</v>
      </c>
      <c r="D270">
        <v>21.7</v>
      </c>
      <c r="E270">
        <v>21.54</v>
      </c>
      <c r="F270">
        <v>21.58</v>
      </c>
      <c r="G270">
        <v>1784400</v>
      </c>
    </row>
    <row r="271" spans="1:7">
      <c r="A271">
        <f t="shared" si="16"/>
        <v>268</v>
      </c>
      <c r="B271" s="125">
        <v>41427</v>
      </c>
      <c r="C271">
        <v>21.58</v>
      </c>
      <c r="D271">
        <v>21.68</v>
      </c>
      <c r="E271">
        <v>20.6</v>
      </c>
      <c r="F271">
        <v>20.98</v>
      </c>
      <c r="G271">
        <v>1968300</v>
      </c>
    </row>
    <row r="272" spans="1:7">
      <c r="A272">
        <f t="shared" si="16"/>
        <v>269</v>
      </c>
      <c r="B272" s="125">
        <v>41457</v>
      </c>
      <c r="C272">
        <v>20.68</v>
      </c>
      <c r="D272">
        <v>21.14</v>
      </c>
      <c r="E272">
        <v>20.6</v>
      </c>
      <c r="F272">
        <v>21.12</v>
      </c>
      <c r="G272">
        <v>286900</v>
      </c>
    </row>
    <row r="273" spans="1:7">
      <c r="A273">
        <f t="shared" si="16"/>
        <v>270</v>
      </c>
      <c r="B273" s="125">
        <v>41488</v>
      </c>
      <c r="C273">
        <v>21.12</v>
      </c>
      <c r="D273">
        <v>21.32</v>
      </c>
      <c r="E273">
        <v>20.7</v>
      </c>
      <c r="F273">
        <v>21.3</v>
      </c>
      <c r="G273">
        <v>374800</v>
      </c>
    </row>
    <row r="274" spans="1:7">
      <c r="A274">
        <f t="shared" si="16"/>
        <v>271</v>
      </c>
      <c r="B274" s="125" t="s">
        <v>884</v>
      </c>
      <c r="C274">
        <v>21.3</v>
      </c>
      <c r="D274">
        <v>21.68</v>
      </c>
      <c r="E274">
        <v>21.3</v>
      </c>
      <c r="F274">
        <v>21.68</v>
      </c>
      <c r="G274">
        <v>406200</v>
      </c>
    </row>
    <row r="275" spans="1:7">
      <c r="A275">
        <f t="shared" si="16"/>
        <v>272</v>
      </c>
      <c r="B275" s="125" t="s">
        <v>883</v>
      </c>
      <c r="C275">
        <v>21.78</v>
      </c>
      <c r="D275">
        <v>21.8</v>
      </c>
      <c r="E275">
        <v>21.6</v>
      </c>
      <c r="F275">
        <v>21.7</v>
      </c>
      <c r="G275">
        <v>484600</v>
      </c>
    </row>
    <row r="276" spans="1:7">
      <c r="A276">
        <f t="shared" si="16"/>
        <v>273</v>
      </c>
      <c r="B276" s="125" t="s">
        <v>882</v>
      </c>
      <c r="C276">
        <v>21.84</v>
      </c>
      <c r="D276">
        <v>21.84</v>
      </c>
      <c r="E276">
        <v>21.34</v>
      </c>
      <c r="F276">
        <v>21.5</v>
      </c>
      <c r="G276">
        <v>255000</v>
      </c>
    </row>
    <row r="277" spans="1:7">
      <c r="A277">
        <f t="shared" si="16"/>
        <v>274</v>
      </c>
      <c r="B277" s="125" t="s">
        <v>881</v>
      </c>
      <c r="C277">
        <v>21.7</v>
      </c>
      <c r="D277">
        <v>21.7</v>
      </c>
      <c r="E277">
        <v>21.24</v>
      </c>
      <c r="F277">
        <v>21.28</v>
      </c>
      <c r="G277">
        <v>507600</v>
      </c>
    </row>
    <row r="278" spans="1:7">
      <c r="A278">
        <f t="shared" si="16"/>
        <v>275</v>
      </c>
      <c r="B278" s="125" t="s">
        <v>880</v>
      </c>
      <c r="C278">
        <v>21.28</v>
      </c>
      <c r="D278">
        <v>21.28</v>
      </c>
      <c r="E278">
        <v>20.76</v>
      </c>
      <c r="F278">
        <v>21.2</v>
      </c>
      <c r="G278">
        <v>681800</v>
      </c>
    </row>
    <row r="279" spans="1:7">
      <c r="A279">
        <f t="shared" si="16"/>
        <v>276</v>
      </c>
      <c r="B279" s="125" t="s">
        <v>879</v>
      </c>
      <c r="C279">
        <v>20.86</v>
      </c>
      <c r="D279">
        <v>21.34</v>
      </c>
      <c r="E279">
        <v>20.86</v>
      </c>
      <c r="F279">
        <v>21.32</v>
      </c>
      <c r="G279">
        <v>621700</v>
      </c>
    </row>
    <row r="280" spans="1:7">
      <c r="A280">
        <f t="shared" si="16"/>
        <v>277</v>
      </c>
      <c r="B280" s="125" t="s">
        <v>878</v>
      </c>
      <c r="C280">
        <v>20.46</v>
      </c>
      <c r="D280">
        <v>20.66</v>
      </c>
      <c r="E280">
        <v>20.46</v>
      </c>
      <c r="F280">
        <v>20.6</v>
      </c>
      <c r="G280">
        <v>2887200</v>
      </c>
    </row>
    <row r="281" spans="1:7">
      <c r="A281">
        <f t="shared" si="16"/>
        <v>278</v>
      </c>
      <c r="B281" s="125" t="s">
        <v>877</v>
      </c>
      <c r="C281">
        <v>20.8</v>
      </c>
      <c r="D281">
        <v>20.8</v>
      </c>
      <c r="E281">
        <v>20.399999999999999</v>
      </c>
      <c r="F281">
        <v>20.6</v>
      </c>
      <c r="G281">
        <v>991100</v>
      </c>
    </row>
    <row r="282" spans="1:7">
      <c r="A282">
        <f t="shared" si="16"/>
        <v>279</v>
      </c>
      <c r="B282" s="125" t="s">
        <v>876</v>
      </c>
      <c r="C282">
        <v>20.48</v>
      </c>
      <c r="D282">
        <v>20.84</v>
      </c>
      <c r="E282">
        <v>20.399999999999999</v>
      </c>
      <c r="F282">
        <v>20.84</v>
      </c>
      <c r="G282">
        <v>235300</v>
      </c>
    </row>
    <row r="283" spans="1:7">
      <c r="A283">
        <f t="shared" si="16"/>
        <v>280</v>
      </c>
      <c r="B283" s="125" t="s">
        <v>875</v>
      </c>
      <c r="C283">
        <v>20.64</v>
      </c>
      <c r="D283">
        <v>20.9</v>
      </c>
      <c r="E283">
        <v>20.58</v>
      </c>
      <c r="F283">
        <v>20.84</v>
      </c>
      <c r="G283">
        <v>548500</v>
      </c>
    </row>
    <row r="284" spans="1:7">
      <c r="A284">
        <f t="shared" si="16"/>
        <v>281</v>
      </c>
      <c r="B284" s="125" t="s">
        <v>874</v>
      </c>
      <c r="C284">
        <v>20.6</v>
      </c>
      <c r="D284">
        <v>20.68</v>
      </c>
      <c r="E284">
        <v>20.6</v>
      </c>
      <c r="F284">
        <v>20.66</v>
      </c>
      <c r="G284">
        <v>425800</v>
      </c>
    </row>
    <row r="285" spans="1:7">
      <c r="A285">
        <f t="shared" si="16"/>
        <v>282</v>
      </c>
      <c r="B285" s="125" t="s">
        <v>873</v>
      </c>
      <c r="C285">
        <v>20.64</v>
      </c>
      <c r="D285">
        <v>20.86</v>
      </c>
      <c r="E285">
        <v>20.56</v>
      </c>
      <c r="F285">
        <v>20.74</v>
      </c>
      <c r="G285">
        <v>459000</v>
      </c>
    </row>
    <row r="286" spans="1:7">
      <c r="A286">
        <f t="shared" si="16"/>
        <v>283</v>
      </c>
      <c r="B286" s="125">
        <v>41277</v>
      </c>
      <c r="C286">
        <v>20.86</v>
      </c>
      <c r="D286">
        <v>20.88</v>
      </c>
      <c r="E286">
        <v>20.74</v>
      </c>
      <c r="F286">
        <v>20.8</v>
      </c>
      <c r="G286">
        <v>109100</v>
      </c>
    </row>
    <row r="287" spans="1:7">
      <c r="A287">
        <f t="shared" si="16"/>
        <v>284</v>
      </c>
      <c r="B287" s="125">
        <v>41367</v>
      </c>
      <c r="C287">
        <v>20.8</v>
      </c>
      <c r="D287">
        <v>20.8</v>
      </c>
      <c r="E287">
        <v>20.6</v>
      </c>
      <c r="F287">
        <v>20.64</v>
      </c>
      <c r="G287">
        <v>575300</v>
      </c>
    </row>
    <row r="288" spans="1:7">
      <c r="A288">
        <f t="shared" si="16"/>
        <v>285</v>
      </c>
      <c r="B288" s="125">
        <v>41397</v>
      </c>
      <c r="C288">
        <v>20.66</v>
      </c>
      <c r="D288">
        <v>20.66</v>
      </c>
      <c r="E288">
        <v>20.28</v>
      </c>
      <c r="F288">
        <v>20.52</v>
      </c>
      <c r="G288">
        <v>1436600</v>
      </c>
    </row>
    <row r="289" spans="1:7">
      <c r="A289">
        <f t="shared" si="16"/>
        <v>286</v>
      </c>
      <c r="B289" s="125">
        <v>41428</v>
      </c>
      <c r="C289">
        <v>20.38</v>
      </c>
      <c r="D289">
        <v>20.88</v>
      </c>
      <c r="E289">
        <v>20.32</v>
      </c>
      <c r="F289">
        <v>20.7</v>
      </c>
      <c r="G289">
        <v>264500</v>
      </c>
    </row>
    <row r="290" spans="1:7">
      <c r="A290">
        <f t="shared" si="16"/>
        <v>287</v>
      </c>
      <c r="B290" s="125">
        <v>41458</v>
      </c>
      <c r="C290">
        <v>20.7</v>
      </c>
      <c r="D290">
        <v>20.8</v>
      </c>
      <c r="E290">
        <v>20.58</v>
      </c>
      <c r="F290">
        <v>20.62</v>
      </c>
      <c r="G290">
        <v>1237900</v>
      </c>
    </row>
    <row r="291" spans="1:7">
      <c r="A291">
        <f t="shared" si="16"/>
        <v>288</v>
      </c>
      <c r="B291" s="125">
        <v>41489</v>
      </c>
      <c r="C291">
        <v>20.6</v>
      </c>
      <c r="D291">
        <v>20.62</v>
      </c>
      <c r="E291">
        <v>20.5</v>
      </c>
      <c r="F291">
        <v>20.6</v>
      </c>
      <c r="G291">
        <v>1222700</v>
      </c>
    </row>
    <row r="292" spans="1:7">
      <c r="A292">
        <f t="shared" si="16"/>
        <v>289</v>
      </c>
      <c r="B292" s="125">
        <v>41581</v>
      </c>
      <c r="C292">
        <v>20.54</v>
      </c>
      <c r="D292">
        <v>20.54</v>
      </c>
      <c r="E292">
        <v>20.38</v>
      </c>
      <c r="F292">
        <v>20.5</v>
      </c>
      <c r="G292">
        <v>1752200</v>
      </c>
    </row>
    <row r="293" spans="1:7">
      <c r="A293">
        <f t="shared" si="16"/>
        <v>290</v>
      </c>
      <c r="B293" s="125">
        <v>41611</v>
      </c>
      <c r="C293">
        <v>20.399999999999999</v>
      </c>
      <c r="D293">
        <v>20.6</v>
      </c>
      <c r="E293">
        <v>20.36</v>
      </c>
      <c r="F293">
        <v>20.58</v>
      </c>
      <c r="G293">
        <v>1494900</v>
      </c>
    </row>
    <row r="294" spans="1:7">
      <c r="A294">
        <f t="shared" si="16"/>
        <v>291</v>
      </c>
      <c r="B294" s="125" t="s">
        <v>872</v>
      </c>
      <c r="C294">
        <v>20.420000000000002</v>
      </c>
      <c r="D294">
        <v>20.56</v>
      </c>
      <c r="E294">
        <v>20.36</v>
      </c>
      <c r="F294">
        <v>20.5</v>
      </c>
      <c r="G294">
        <v>1968700</v>
      </c>
    </row>
    <row r="295" spans="1:7">
      <c r="A295">
        <f t="shared" si="16"/>
        <v>292</v>
      </c>
      <c r="B295" s="125" t="s">
        <v>871</v>
      </c>
      <c r="C295">
        <v>20.420000000000002</v>
      </c>
      <c r="D295">
        <v>20.84</v>
      </c>
      <c r="E295">
        <v>20.32</v>
      </c>
      <c r="F295">
        <v>20.6</v>
      </c>
      <c r="G295">
        <v>1503800</v>
      </c>
    </row>
    <row r="296" spans="1:7">
      <c r="A296">
        <f t="shared" si="16"/>
        <v>293</v>
      </c>
      <c r="B296" s="125" t="s">
        <v>870</v>
      </c>
      <c r="C296">
        <v>20.420000000000002</v>
      </c>
      <c r="D296">
        <v>20.76</v>
      </c>
      <c r="E296">
        <v>19.88</v>
      </c>
      <c r="F296">
        <v>20.260000000000002</v>
      </c>
      <c r="G296">
        <v>5300300</v>
      </c>
    </row>
    <row r="297" spans="1:7">
      <c r="A297">
        <f t="shared" si="16"/>
        <v>294</v>
      </c>
      <c r="B297" s="125" t="s">
        <v>869</v>
      </c>
      <c r="C297">
        <v>20.04</v>
      </c>
      <c r="D297">
        <v>20.28</v>
      </c>
      <c r="E297">
        <v>20</v>
      </c>
      <c r="F297">
        <v>20.260000000000002</v>
      </c>
      <c r="G297">
        <v>521600</v>
      </c>
    </row>
    <row r="298" spans="1:7">
      <c r="A298">
        <f t="shared" si="16"/>
        <v>295</v>
      </c>
      <c r="B298" s="125" t="s">
        <v>868</v>
      </c>
      <c r="C298">
        <v>20.46</v>
      </c>
      <c r="D298">
        <v>20.66</v>
      </c>
      <c r="E298">
        <v>20.100000000000001</v>
      </c>
      <c r="F298">
        <v>20.54</v>
      </c>
      <c r="G298">
        <v>582900</v>
      </c>
    </row>
    <row r="299" spans="1:7">
      <c r="A299">
        <f t="shared" si="16"/>
        <v>296</v>
      </c>
      <c r="B299" s="125" t="s">
        <v>867</v>
      </c>
      <c r="C299">
        <v>20.420000000000002</v>
      </c>
      <c r="D299">
        <v>20.58</v>
      </c>
      <c r="E299">
        <v>20.399999999999999</v>
      </c>
      <c r="F299">
        <v>20.54</v>
      </c>
      <c r="G299">
        <v>612200</v>
      </c>
    </row>
    <row r="300" spans="1:7">
      <c r="A300">
        <f t="shared" si="16"/>
        <v>297</v>
      </c>
      <c r="B300" s="125" t="s">
        <v>866</v>
      </c>
      <c r="C300">
        <v>20.6</v>
      </c>
      <c r="D300">
        <v>20.64</v>
      </c>
      <c r="E300">
        <v>20.52</v>
      </c>
      <c r="F300">
        <v>20.54</v>
      </c>
      <c r="G300">
        <v>697700</v>
      </c>
    </row>
    <row r="301" spans="1:7">
      <c r="A301">
        <f t="shared" si="16"/>
        <v>298</v>
      </c>
      <c r="B301" s="125" t="s">
        <v>865</v>
      </c>
      <c r="C301">
        <v>20.54</v>
      </c>
      <c r="D301">
        <v>20.8</v>
      </c>
      <c r="E301">
        <v>20.12</v>
      </c>
      <c r="F301">
        <v>20.6</v>
      </c>
      <c r="G301">
        <v>538000</v>
      </c>
    </row>
    <row r="302" spans="1:7">
      <c r="A302">
        <f t="shared" si="16"/>
        <v>299</v>
      </c>
      <c r="B302" s="125" t="s">
        <v>864</v>
      </c>
      <c r="C302">
        <v>20.6</v>
      </c>
      <c r="D302">
        <v>20.78</v>
      </c>
      <c r="E302">
        <v>20.420000000000002</v>
      </c>
      <c r="F302">
        <v>20.6</v>
      </c>
      <c r="G302">
        <v>431500</v>
      </c>
    </row>
    <row r="303" spans="1:7">
      <c r="A303">
        <f t="shared" si="16"/>
        <v>300</v>
      </c>
      <c r="B303" s="125" t="s">
        <v>863</v>
      </c>
      <c r="C303">
        <v>20.8</v>
      </c>
      <c r="D303">
        <v>20.88</v>
      </c>
      <c r="E303">
        <v>20.54</v>
      </c>
      <c r="F303">
        <v>20.7</v>
      </c>
      <c r="G303">
        <v>1468000</v>
      </c>
    </row>
    <row r="304" spans="1:7">
      <c r="A304">
        <f t="shared" si="16"/>
        <v>301</v>
      </c>
      <c r="B304" s="125" t="s">
        <v>862</v>
      </c>
      <c r="C304">
        <v>20.52</v>
      </c>
      <c r="D304">
        <v>20.98</v>
      </c>
      <c r="E304">
        <v>20.5</v>
      </c>
      <c r="F304">
        <v>20.7</v>
      </c>
      <c r="G304">
        <v>424600</v>
      </c>
    </row>
    <row r="305" spans="1:7">
      <c r="A305">
        <f t="shared" si="16"/>
        <v>302</v>
      </c>
      <c r="B305" s="125" t="s">
        <v>861</v>
      </c>
      <c r="C305">
        <v>20.94</v>
      </c>
      <c r="D305">
        <v>21</v>
      </c>
      <c r="E305">
        <v>20.68</v>
      </c>
      <c r="F305">
        <v>20.74</v>
      </c>
      <c r="G305">
        <v>505100</v>
      </c>
    </row>
    <row r="306" spans="1:7">
      <c r="A306">
        <f t="shared" si="16"/>
        <v>303</v>
      </c>
      <c r="B306" s="125" t="s">
        <v>860</v>
      </c>
      <c r="C306">
        <v>20.96</v>
      </c>
      <c r="D306">
        <v>21.02</v>
      </c>
      <c r="E306">
        <v>20.68</v>
      </c>
      <c r="F306">
        <v>20.92</v>
      </c>
      <c r="G306">
        <v>393000</v>
      </c>
    </row>
    <row r="307" spans="1:7">
      <c r="A307">
        <f t="shared" si="16"/>
        <v>304</v>
      </c>
      <c r="B307" s="125">
        <v>41278</v>
      </c>
      <c r="C307">
        <v>20.74</v>
      </c>
      <c r="D307">
        <v>21.2</v>
      </c>
      <c r="E307">
        <v>20.6</v>
      </c>
      <c r="F307">
        <v>21</v>
      </c>
      <c r="G307">
        <v>405000</v>
      </c>
    </row>
    <row r="308" spans="1:7">
      <c r="A308">
        <f t="shared" si="16"/>
        <v>305</v>
      </c>
      <c r="B308" s="125">
        <v>41309</v>
      </c>
      <c r="C308">
        <v>21</v>
      </c>
      <c r="D308">
        <v>21.48</v>
      </c>
      <c r="E308">
        <v>20.9</v>
      </c>
      <c r="F308">
        <v>21.18</v>
      </c>
      <c r="G308">
        <v>550300</v>
      </c>
    </row>
    <row r="309" spans="1:7">
      <c r="A309">
        <f t="shared" si="16"/>
        <v>306</v>
      </c>
      <c r="B309" s="125">
        <v>41337</v>
      </c>
      <c r="C309">
        <v>21</v>
      </c>
      <c r="D309">
        <v>21.3</v>
      </c>
      <c r="E309">
        <v>20.3</v>
      </c>
      <c r="F309">
        <v>21.24</v>
      </c>
      <c r="G309">
        <v>1005700</v>
      </c>
    </row>
    <row r="310" spans="1:7">
      <c r="A310">
        <f t="shared" si="16"/>
        <v>307</v>
      </c>
      <c r="B310" s="125">
        <v>41368</v>
      </c>
      <c r="C310">
        <v>21.38</v>
      </c>
      <c r="D310">
        <v>21.8</v>
      </c>
      <c r="E310">
        <v>21.02</v>
      </c>
      <c r="F310">
        <v>21.2</v>
      </c>
      <c r="G310">
        <v>333400</v>
      </c>
    </row>
    <row r="311" spans="1:7">
      <c r="A311">
        <f t="shared" si="16"/>
        <v>308</v>
      </c>
      <c r="B311" s="125">
        <v>41398</v>
      </c>
      <c r="C311">
        <v>21.12</v>
      </c>
      <c r="D311">
        <v>21.58</v>
      </c>
      <c r="E311">
        <v>20.9</v>
      </c>
      <c r="F311">
        <v>21.2</v>
      </c>
      <c r="G311">
        <v>505800</v>
      </c>
    </row>
    <row r="312" spans="1:7">
      <c r="A312">
        <f t="shared" si="16"/>
        <v>309</v>
      </c>
      <c r="B312" s="125">
        <v>41490</v>
      </c>
      <c r="C312">
        <v>21.36</v>
      </c>
      <c r="D312">
        <v>21.36</v>
      </c>
      <c r="E312">
        <v>20.92</v>
      </c>
      <c r="F312">
        <v>21.1</v>
      </c>
      <c r="G312">
        <v>221700</v>
      </c>
    </row>
    <row r="313" spans="1:7">
      <c r="A313">
        <f t="shared" si="16"/>
        <v>310</v>
      </c>
      <c r="B313" s="125">
        <v>41521</v>
      </c>
      <c r="C313">
        <v>21.22</v>
      </c>
      <c r="D313">
        <v>21.3</v>
      </c>
      <c r="E313">
        <v>21</v>
      </c>
      <c r="F313">
        <v>21.3</v>
      </c>
      <c r="G313">
        <v>332700</v>
      </c>
    </row>
    <row r="314" spans="1:7">
      <c r="A314">
        <f t="shared" si="16"/>
        <v>311</v>
      </c>
      <c r="B314" s="125">
        <v>41551</v>
      </c>
      <c r="C314">
        <v>21.3</v>
      </c>
      <c r="D314">
        <v>21.64</v>
      </c>
      <c r="E314">
        <v>21.28</v>
      </c>
      <c r="F314">
        <v>21.58</v>
      </c>
      <c r="G314">
        <v>725300</v>
      </c>
    </row>
    <row r="315" spans="1:7">
      <c r="A315">
        <f t="shared" si="16"/>
        <v>312</v>
      </c>
      <c r="B315" s="125">
        <v>41582</v>
      </c>
      <c r="C315">
        <v>21.68</v>
      </c>
      <c r="D315">
        <v>21.96</v>
      </c>
      <c r="E315">
        <v>21.66</v>
      </c>
      <c r="F315">
        <v>21.72</v>
      </c>
      <c r="G315">
        <v>1363800</v>
      </c>
    </row>
    <row r="316" spans="1:7">
      <c r="A316">
        <f t="shared" si="16"/>
        <v>313</v>
      </c>
      <c r="B316" s="125">
        <v>41612</v>
      </c>
      <c r="C316">
        <v>21.9</v>
      </c>
      <c r="D316">
        <v>21.92</v>
      </c>
      <c r="E316">
        <v>21.62</v>
      </c>
      <c r="F316">
        <v>21.7</v>
      </c>
      <c r="G316">
        <v>1204300</v>
      </c>
    </row>
    <row r="317" spans="1:7">
      <c r="A317">
        <f t="shared" si="16"/>
        <v>314</v>
      </c>
      <c r="B317" s="125" t="s">
        <v>859</v>
      </c>
      <c r="C317">
        <v>21.66</v>
      </c>
      <c r="D317">
        <v>21.7</v>
      </c>
      <c r="E317">
        <v>21.58</v>
      </c>
      <c r="F317">
        <v>21.64</v>
      </c>
      <c r="G317">
        <v>678900</v>
      </c>
    </row>
    <row r="318" spans="1:7">
      <c r="A318">
        <f t="shared" si="16"/>
        <v>315</v>
      </c>
      <c r="B318" s="125" t="s">
        <v>858</v>
      </c>
      <c r="C318">
        <v>21.52</v>
      </c>
      <c r="D318">
        <v>21.82</v>
      </c>
      <c r="E318">
        <v>21.5</v>
      </c>
      <c r="F318">
        <v>21.7</v>
      </c>
      <c r="G318">
        <v>931400</v>
      </c>
    </row>
    <row r="319" spans="1:7">
      <c r="A319">
        <f t="shared" si="16"/>
        <v>316</v>
      </c>
      <c r="B319" s="125" t="s">
        <v>857</v>
      </c>
      <c r="C319">
        <v>21.36</v>
      </c>
      <c r="D319">
        <v>21.84</v>
      </c>
      <c r="E319">
        <v>21.36</v>
      </c>
      <c r="F319">
        <v>21.68</v>
      </c>
      <c r="G319">
        <v>603700</v>
      </c>
    </row>
    <row r="320" spans="1:7">
      <c r="A320">
        <f t="shared" si="16"/>
        <v>317</v>
      </c>
      <c r="B320" s="125" t="s">
        <v>856</v>
      </c>
      <c r="C320">
        <v>21.1</v>
      </c>
      <c r="D320">
        <v>21.72</v>
      </c>
      <c r="E320">
        <v>21.1</v>
      </c>
      <c r="F320">
        <v>21.66</v>
      </c>
      <c r="G320">
        <v>395000</v>
      </c>
    </row>
    <row r="321" spans="1:7">
      <c r="A321">
        <f t="shared" si="16"/>
        <v>318</v>
      </c>
      <c r="B321" s="125" t="s">
        <v>855</v>
      </c>
      <c r="C321">
        <v>21.5</v>
      </c>
      <c r="D321">
        <v>21.7</v>
      </c>
      <c r="E321">
        <v>21.5</v>
      </c>
      <c r="F321">
        <v>21.66</v>
      </c>
      <c r="G321">
        <v>394400</v>
      </c>
    </row>
    <row r="322" spans="1:7">
      <c r="A322">
        <f t="shared" si="16"/>
        <v>319</v>
      </c>
      <c r="B322" s="125" t="s">
        <v>854</v>
      </c>
      <c r="C322">
        <v>21.64</v>
      </c>
      <c r="D322">
        <v>21.76</v>
      </c>
      <c r="E322">
        <v>21.28</v>
      </c>
      <c r="F322">
        <v>21.64</v>
      </c>
      <c r="G322">
        <v>229200</v>
      </c>
    </row>
    <row r="323" spans="1:7">
      <c r="A323">
        <f t="shared" si="16"/>
        <v>320</v>
      </c>
      <c r="B323" s="125" t="s">
        <v>853</v>
      </c>
      <c r="C323">
        <v>21.64</v>
      </c>
      <c r="D323">
        <v>21.76</v>
      </c>
      <c r="E323">
        <v>21.04</v>
      </c>
      <c r="F323">
        <v>21.3</v>
      </c>
      <c r="G323">
        <v>312500</v>
      </c>
    </row>
    <row r="324" spans="1:7">
      <c r="A324">
        <f t="shared" ref="A324:A387" si="17">A323+1</f>
        <v>321</v>
      </c>
      <c r="B324" s="125" t="s">
        <v>852</v>
      </c>
      <c r="C324">
        <v>21.14</v>
      </c>
      <c r="D324">
        <v>21.7</v>
      </c>
      <c r="E324">
        <v>21.14</v>
      </c>
      <c r="F324">
        <v>21.7</v>
      </c>
      <c r="G324">
        <v>111700</v>
      </c>
    </row>
    <row r="325" spans="1:7">
      <c r="A325">
        <f t="shared" si="17"/>
        <v>322</v>
      </c>
      <c r="B325" s="125" t="s">
        <v>851</v>
      </c>
      <c r="C325">
        <v>21.6</v>
      </c>
      <c r="D325">
        <v>21.88</v>
      </c>
      <c r="E325">
        <v>21.5</v>
      </c>
      <c r="F325">
        <v>21.64</v>
      </c>
      <c r="G325">
        <v>457100</v>
      </c>
    </row>
    <row r="326" spans="1:7">
      <c r="A326">
        <f t="shared" si="17"/>
        <v>323</v>
      </c>
      <c r="B326" s="125" t="s">
        <v>850</v>
      </c>
      <c r="C326">
        <v>21.42</v>
      </c>
      <c r="D326">
        <v>21.7</v>
      </c>
      <c r="E326">
        <v>21.38</v>
      </c>
      <c r="F326">
        <v>21.38</v>
      </c>
      <c r="G326">
        <v>595200</v>
      </c>
    </row>
    <row r="327" spans="1:7">
      <c r="A327">
        <f t="shared" si="17"/>
        <v>324</v>
      </c>
      <c r="B327" s="125" t="s">
        <v>849</v>
      </c>
      <c r="C327">
        <v>21.12</v>
      </c>
      <c r="D327">
        <v>21.38</v>
      </c>
      <c r="E327">
        <v>21</v>
      </c>
      <c r="F327">
        <v>21.14</v>
      </c>
      <c r="G327">
        <v>643900</v>
      </c>
    </row>
    <row r="328" spans="1:7">
      <c r="A328">
        <f t="shared" si="17"/>
        <v>325</v>
      </c>
      <c r="B328" s="125" t="s">
        <v>848</v>
      </c>
      <c r="C328">
        <v>21.56</v>
      </c>
      <c r="D328">
        <v>21.68</v>
      </c>
      <c r="E328">
        <v>21.12</v>
      </c>
      <c r="F328">
        <v>21.56</v>
      </c>
      <c r="G328">
        <v>826800</v>
      </c>
    </row>
    <row r="329" spans="1:7">
      <c r="A329">
        <f t="shared" si="17"/>
        <v>326</v>
      </c>
      <c r="B329" s="125">
        <v>41310</v>
      </c>
      <c r="C329">
        <v>21.2</v>
      </c>
      <c r="D329">
        <v>21.72</v>
      </c>
      <c r="E329">
        <v>21.2</v>
      </c>
      <c r="F329">
        <v>21.58</v>
      </c>
      <c r="G329">
        <v>328600</v>
      </c>
    </row>
    <row r="330" spans="1:7">
      <c r="A330">
        <f t="shared" si="17"/>
        <v>327</v>
      </c>
      <c r="B330" s="125">
        <v>41338</v>
      </c>
      <c r="C330">
        <v>21.66</v>
      </c>
      <c r="D330">
        <v>21.66</v>
      </c>
      <c r="E330">
        <v>20.46</v>
      </c>
      <c r="F330">
        <v>20.94</v>
      </c>
      <c r="G330">
        <v>859200</v>
      </c>
    </row>
    <row r="331" spans="1:7">
      <c r="A331">
        <f t="shared" si="17"/>
        <v>328</v>
      </c>
      <c r="B331" s="125">
        <v>41430</v>
      </c>
      <c r="C331">
        <v>21.98</v>
      </c>
      <c r="D331">
        <v>22</v>
      </c>
      <c r="E331">
        <v>21.34</v>
      </c>
      <c r="F331">
        <v>21.54</v>
      </c>
      <c r="G331">
        <v>877600</v>
      </c>
    </row>
    <row r="332" spans="1:7">
      <c r="A332">
        <f t="shared" si="17"/>
        <v>329</v>
      </c>
      <c r="B332" s="125">
        <v>41460</v>
      </c>
      <c r="C332">
        <v>21.82</v>
      </c>
      <c r="D332">
        <v>21.9</v>
      </c>
      <c r="E332">
        <v>21.4</v>
      </c>
      <c r="F332">
        <v>21.64</v>
      </c>
      <c r="G332">
        <v>731600</v>
      </c>
    </row>
    <row r="333" spans="1:7">
      <c r="A333">
        <f t="shared" si="17"/>
        <v>330</v>
      </c>
      <c r="B333" s="125">
        <v>41491</v>
      </c>
      <c r="C333">
        <v>21.82</v>
      </c>
      <c r="D333">
        <v>21.9</v>
      </c>
      <c r="E333">
        <v>21.48</v>
      </c>
      <c r="F333">
        <v>21.64</v>
      </c>
      <c r="G333">
        <v>296300</v>
      </c>
    </row>
    <row r="334" spans="1:7">
      <c r="A334">
        <f t="shared" si="17"/>
        <v>331</v>
      </c>
      <c r="B334" s="125">
        <v>41522</v>
      </c>
      <c r="C334">
        <v>21.66</v>
      </c>
      <c r="D334">
        <v>21.7</v>
      </c>
      <c r="E334">
        <v>21.5</v>
      </c>
      <c r="F334">
        <v>21.68</v>
      </c>
      <c r="G334">
        <v>244400</v>
      </c>
    </row>
    <row r="335" spans="1:7">
      <c r="A335">
        <f t="shared" si="17"/>
        <v>332</v>
      </c>
      <c r="B335" s="125">
        <v>41552</v>
      </c>
      <c r="C335">
        <v>21.68</v>
      </c>
      <c r="D335">
        <v>21.7</v>
      </c>
      <c r="E335">
        <v>21.64</v>
      </c>
      <c r="F335">
        <v>21.7</v>
      </c>
      <c r="G335">
        <v>437300</v>
      </c>
    </row>
    <row r="336" spans="1:7">
      <c r="A336">
        <f t="shared" si="17"/>
        <v>333</v>
      </c>
      <c r="B336" s="125" t="s">
        <v>847</v>
      </c>
      <c r="C336">
        <v>21.84</v>
      </c>
      <c r="D336">
        <v>22</v>
      </c>
      <c r="E336">
        <v>21.52</v>
      </c>
      <c r="F336">
        <v>21.78</v>
      </c>
      <c r="G336">
        <v>1166200</v>
      </c>
    </row>
    <row r="337" spans="1:7">
      <c r="A337">
        <f t="shared" si="17"/>
        <v>334</v>
      </c>
      <c r="B337" s="125" t="s">
        <v>846</v>
      </c>
      <c r="C337">
        <v>21.88</v>
      </c>
      <c r="D337">
        <v>21.98</v>
      </c>
      <c r="E337">
        <v>21.82</v>
      </c>
      <c r="F337">
        <v>21.88</v>
      </c>
      <c r="G337">
        <v>722800</v>
      </c>
    </row>
    <row r="338" spans="1:7">
      <c r="A338">
        <f t="shared" si="17"/>
        <v>335</v>
      </c>
      <c r="B338" s="125" t="s">
        <v>845</v>
      </c>
      <c r="C338">
        <v>21.98</v>
      </c>
      <c r="D338">
        <v>21.98</v>
      </c>
      <c r="E338">
        <v>21.52</v>
      </c>
      <c r="F338">
        <v>21.94</v>
      </c>
      <c r="G338">
        <v>603700</v>
      </c>
    </row>
    <row r="339" spans="1:7">
      <c r="A339">
        <f t="shared" si="17"/>
        <v>336</v>
      </c>
      <c r="B339" s="125" t="s">
        <v>844</v>
      </c>
      <c r="C339">
        <v>21.72</v>
      </c>
      <c r="D339">
        <v>21.86</v>
      </c>
      <c r="E339">
        <v>21.58</v>
      </c>
      <c r="F339">
        <v>21.58</v>
      </c>
      <c r="G339">
        <v>194000</v>
      </c>
    </row>
    <row r="340" spans="1:7">
      <c r="A340">
        <f t="shared" si="17"/>
        <v>337</v>
      </c>
      <c r="B340" s="125" t="s">
        <v>843</v>
      </c>
      <c r="C340">
        <v>21.58</v>
      </c>
      <c r="D340">
        <v>21.7</v>
      </c>
      <c r="E340">
        <v>21.5</v>
      </c>
      <c r="F340">
        <v>21.7</v>
      </c>
      <c r="G340">
        <v>333300</v>
      </c>
    </row>
    <row r="341" spans="1:7">
      <c r="A341">
        <f t="shared" si="17"/>
        <v>338</v>
      </c>
      <c r="B341" s="125" t="s">
        <v>842</v>
      </c>
      <c r="C341">
        <v>21.96</v>
      </c>
      <c r="D341">
        <v>21.96</v>
      </c>
      <c r="E341">
        <v>21.7</v>
      </c>
      <c r="F341">
        <v>21.72</v>
      </c>
      <c r="G341">
        <v>362500</v>
      </c>
    </row>
    <row r="342" spans="1:7">
      <c r="A342">
        <f t="shared" si="17"/>
        <v>339</v>
      </c>
      <c r="B342" s="125" t="s">
        <v>841</v>
      </c>
      <c r="C342">
        <v>21.54</v>
      </c>
      <c r="D342">
        <v>21.9</v>
      </c>
      <c r="E342">
        <v>21.54</v>
      </c>
      <c r="F342">
        <v>21.74</v>
      </c>
      <c r="G342">
        <v>407300</v>
      </c>
    </row>
    <row r="343" spans="1:7">
      <c r="A343">
        <f t="shared" si="17"/>
        <v>340</v>
      </c>
      <c r="B343" s="125" t="s">
        <v>840</v>
      </c>
      <c r="C343">
        <v>21.6</v>
      </c>
      <c r="D343">
        <v>21.74</v>
      </c>
      <c r="E343">
        <v>21.2</v>
      </c>
      <c r="F343">
        <v>21.7</v>
      </c>
      <c r="G343">
        <v>888300</v>
      </c>
    </row>
    <row r="344" spans="1:7">
      <c r="A344">
        <f t="shared" si="17"/>
        <v>341</v>
      </c>
      <c r="B344" s="125" t="s">
        <v>839</v>
      </c>
      <c r="C344">
        <v>21.58</v>
      </c>
      <c r="D344">
        <v>21.62</v>
      </c>
      <c r="E344">
        <v>21.1</v>
      </c>
      <c r="F344">
        <v>21.5</v>
      </c>
      <c r="G344">
        <v>642000</v>
      </c>
    </row>
    <row r="345" spans="1:7">
      <c r="A345">
        <f t="shared" si="17"/>
        <v>342</v>
      </c>
      <c r="B345" s="125" t="s">
        <v>838</v>
      </c>
      <c r="C345">
        <v>21.28</v>
      </c>
      <c r="D345">
        <v>21.42</v>
      </c>
      <c r="E345">
        <v>21.18</v>
      </c>
      <c r="F345">
        <v>21.4</v>
      </c>
      <c r="G345">
        <v>1109700</v>
      </c>
    </row>
    <row r="346" spans="1:7">
      <c r="A346">
        <f t="shared" si="17"/>
        <v>343</v>
      </c>
      <c r="B346" s="125" t="s">
        <v>837</v>
      </c>
      <c r="C346">
        <v>21.4</v>
      </c>
      <c r="D346">
        <v>21.7</v>
      </c>
      <c r="E346">
        <v>21.4</v>
      </c>
      <c r="F346">
        <v>21.6</v>
      </c>
      <c r="G346">
        <v>1982600</v>
      </c>
    </row>
    <row r="347" spans="1:7">
      <c r="A347">
        <f t="shared" si="17"/>
        <v>344</v>
      </c>
      <c r="B347" s="125" t="s">
        <v>836</v>
      </c>
      <c r="C347">
        <v>21.8</v>
      </c>
      <c r="D347">
        <v>21.8</v>
      </c>
      <c r="E347">
        <v>21.36</v>
      </c>
      <c r="F347">
        <v>21.6</v>
      </c>
      <c r="G347">
        <v>1426400</v>
      </c>
    </row>
    <row r="348" spans="1:7">
      <c r="A348">
        <f t="shared" si="17"/>
        <v>345</v>
      </c>
      <c r="B348" s="125" t="s">
        <v>835</v>
      </c>
      <c r="C348">
        <v>21.48</v>
      </c>
      <c r="D348">
        <v>21.48</v>
      </c>
      <c r="E348">
        <v>21.2</v>
      </c>
      <c r="F348">
        <v>21.4</v>
      </c>
      <c r="G348">
        <v>685000</v>
      </c>
    </row>
    <row r="349" spans="1:7">
      <c r="A349">
        <f t="shared" si="17"/>
        <v>346</v>
      </c>
      <c r="B349" s="125" t="s">
        <v>834</v>
      </c>
      <c r="C349">
        <v>21.6</v>
      </c>
      <c r="D349">
        <v>21.6</v>
      </c>
      <c r="E349">
        <v>21.18</v>
      </c>
      <c r="F349">
        <v>21.18</v>
      </c>
      <c r="G349">
        <v>565600</v>
      </c>
    </row>
    <row r="350" spans="1:7">
      <c r="A350">
        <f t="shared" si="17"/>
        <v>347</v>
      </c>
      <c r="B350" s="125">
        <v>41339</v>
      </c>
      <c r="C350">
        <v>21.18</v>
      </c>
      <c r="D350">
        <v>21.24</v>
      </c>
      <c r="E350">
        <v>21.12</v>
      </c>
      <c r="F350">
        <v>21.2</v>
      </c>
      <c r="G350">
        <v>563200</v>
      </c>
    </row>
    <row r="351" spans="1:7">
      <c r="A351">
        <f t="shared" si="17"/>
        <v>348</v>
      </c>
      <c r="B351" s="125">
        <v>41370</v>
      </c>
      <c r="C351">
        <v>21.3</v>
      </c>
      <c r="D351">
        <v>21.62</v>
      </c>
      <c r="E351">
        <v>21.12</v>
      </c>
      <c r="F351">
        <v>21.62</v>
      </c>
      <c r="G351">
        <v>455300</v>
      </c>
    </row>
    <row r="352" spans="1:7">
      <c r="A352">
        <f t="shared" si="17"/>
        <v>349</v>
      </c>
      <c r="B352" s="125">
        <v>41400</v>
      </c>
      <c r="C352">
        <v>21.56</v>
      </c>
      <c r="D352">
        <v>21.56</v>
      </c>
      <c r="E352">
        <v>21.2</v>
      </c>
      <c r="F352">
        <v>21.48</v>
      </c>
      <c r="G352">
        <v>241800</v>
      </c>
    </row>
    <row r="353" spans="1:7">
      <c r="A353">
        <f t="shared" si="17"/>
        <v>350</v>
      </c>
      <c r="B353" s="125">
        <v>41431</v>
      </c>
      <c r="C353">
        <v>21.4</v>
      </c>
      <c r="D353">
        <v>21.58</v>
      </c>
      <c r="E353">
        <v>21.2</v>
      </c>
      <c r="F353">
        <v>21.5</v>
      </c>
      <c r="G353">
        <v>628500</v>
      </c>
    </row>
    <row r="354" spans="1:7">
      <c r="A354">
        <f t="shared" si="17"/>
        <v>351</v>
      </c>
      <c r="B354" s="125">
        <v>41461</v>
      </c>
      <c r="C354">
        <v>21.66</v>
      </c>
      <c r="D354">
        <v>21.66</v>
      </c>
      <c r="E354">
        <v>21.44</v>
      </c>
      <c r="F354">
        <v>21.44</v>
      </c>
      <c r="G354">
        <v>442700</v>
      </c>
    </row>
    <row r="355" spans="1:7">
      <c r="A355">
        <f t="shared" si="17"/>
        <v>352</v>
      </c>
      <c r="B355" s="125">
        <v>41553</v>
      </c>
      <c r="C355">
        <v>21.26</v>
      </c>
      <c r="D355">
        <v>21.8</v>
      </c>
      <c r="E355">
        <v>21.26</v>
      </c>
      <c r="F355">
        <v>21.74</v>
      </c>
      <c r="G355">
        <v>1378100</v>
      </c>
    </row>
    <row r="356" spans="1:7">
      <c r="A356">
        <f t="shared" si="17"/>
        <v>353</v>
      </c>
      <c r="B356" s="125">
        <v>41584</v>
      </c>
      <c r="C356">
        <v>21.8</v>
      </c>
      <c r="D356">
        <v>21.96</v>
      </c>
      <c r="E356">
        <v>21.5</v>
      </c>
      <c r="F356">
        <v>21.7</v>
      </c>
      <c r="G356">
        <v>1009600</v>
      </c>
    </row>
    <row r="357" spans="1:7">
      <c r="A357">
        <f t="shared" si="17"/>
        <v>354</v>
      </c>
      <c r="B357" s="125">
        <v>41614</v>
      </c>
      <c r="C357">
        <v>21.7</v>
      </c>
      <c r="D357">
        <v>21.76</v>
      </c>
      <c r="E357">
        <v>21.42</v>
      </c>
      <c r="F357">
        <v>21.68</v>
      </c>
      <c r="G357">
        <v>1110300</v>
      </c>
    </row>
    <row r="358" spans="1:7">
      <c r="A358">
        <f t="shared" si="17"/>
        <v>355</v>
      </c>
      <c r="B358" s="125" t="s">
        <v>833</v>
      </c>
      <c r="C358">
        <v>21.68</v>
      </c>
      <c r="D358">
        <v>21.68</v>
      </c>
      <c r="E358">
        <v>21.14</v>
      </c>
      <c r="F358">
        <v>21.22</v>
      </c>
      <c r="G358">
        <v>1460800</v>
      </c>
    </row>
    <row r="359" spans="1:7">
      <c r="A359">
        <f t="shared" si="17"/>
        <v>356</v>
      </c>
      <c r="B359" s="125" t="s">
        <v>832</v>
      </c>
      <c r="C359">
        <v>21.28</v>
      </c>
      <c r="D359">
        <v>21.34</v>
      </c>
      <c r="E359">
        <v>21.12</v>
      </c>
      <c r="F359">
        <v>21.28</v>
      </c>
      <c r="G359">
        <v>1073900</v>
      </c>
    </row>
    <row r="360" spans="1:7">
      <c r="A360">
        <f t="shared" si="17"/>
        <v>357</v>
      </c>
      <c r="B360" s="125" t="s">
        <v>831</v>
      </c>
      <c r="C360">
        <v>21.26</v>
      </c>
      <c r="D360">
        <v>21.62</v>
      </c>
      <c r="E360">
        <v>21.26</v>
      </c>
      <c r="F360">
        <v>21.5</v>
      </c>
      <c r="G360">
        <v>407300</v>
      </c>
    </row>
    <row r="361" spans="1:7">
      <c r="A361">
        <f t="shared" si="17"/>
        <v>358</v>
      </c>
      <c r="B361" s="125" t="s">
        <v>830</v>
      </c>
      <c r="C361">
        <v>21.26</v>
      </c>
      <c r="D361">
        <v>21.6</v>
      </c>
      <c r="E361">
        <v>21.26</v>
      </c>
      <c r="F361">
        <v>21.5</v>
      </c>
      <c r="G361">
        <v>305900</v>
      </c>
    </row>
    <row r="362" spans="1:7">
      <c r="A362">
        <f t="shared" si="17"/>
        <v>359</v>
      </c>
      <c r="B362" s="125" t="s">
        <v>829</v>
      </c>
      <c r="C362">
        <v>21.38</v>
      </c>
      <c r="D362">
        <v>21.96</v>
      </c>
      <c r="E362">
        <v>21.38</v>
      </c>
      <c r="F362">
        <v>21.6</v>
      </c>
      <c r="G362">
        <v>584600</v>
      </c>
    </row>
    <row r="363" spans="1:7">
      <c r="A363">
        <f t="shared" si="17"/>
        <v>360</v>
      </c>
      <c r="B363" s="125" t="s">
        <v>828</v>
      </c>
      <c r="C363">
        <v>21.58</v>
      </c>
      <c r="D363">
        <v>21.82</v>
      </c>
      <c r="E363">
        <v>21.36</v>
      </c>
      <c r="F363">
        <v>21.5</v>
      </c>
      <c r="G363">
        <v>314100</v>
      </c>
    </row>
    <row r="364" spans="1:7">
      <c r="A364">
        <f t="shared" si="17"/>
        <v>361</v>
      </c>
      <c r="B364" s="125" t="s">
        <v>827</v>
      </c>
      <c r="C364">
        <v>21.4</v>
      </c>
      <c r="D364">
        <v>21.8</v>
      </c>
      <c r="E364">
        <v>21.14</v>
      </c>
      <c r="F364">
        <v>21.3</v>
      </c>
      <c r="G364">
        <v>1575000</v>
      </c>
    </row>
    <row r="365" spans="1:7">
      <c r="A365">
        <f t="shared" si="17"/>
        <v>362</v>
      </c>
      <c r="B365" s="125" t="s">
        <v>826</v>
      </c>
      <c r="C365">
        <v>21.36</v>
      </c>
      <c r="D365">
        <v>21.36</v>
      </c>
      <c r="E365">
        <v>21</v>
      </c>
      <c r="F365">
        <v>21.18</v>
      </c>
      <c r="G365">
        <v>241900</v>
      </c>
    </row>
    <row r="366" spans="1:7">
      <c r="A366">
        <f t="shared" si="17"/>
        <v>363</v>
      </c>
      <c r="B366" s="125" t="s">
        <v>825</v>
      </c>
      <c r="C366">
        <v>20.86</v>
      </c>
      <c r="D366">
        <v>21.4</v>
      </c>
      <c r="E366">
        <v>20.86</v>
      </c>
      <c r="F366">
        <v>21.1</v>
      </c>
      <c r="G366">
        <v>819800</v>
      </c>
    </row>
    <row r="367" spans="1:7">
      <c r="A367">
        <f t="shared" si="17"/>
        <v>364</v>
      </c>
      <c r="B367" s="125" t="s">
        <v>824</v>
      </c>
      <c r="C367">
        <v>20.9</v>
      </c>
      <c r="D367">
        <v>21.26</v>
      </c>
      <c r="E367">
        <v>20.9</v>
      </c>
      <c r="F367">
        <v>21.1</v>
      </c>
      <c r="G367">
        <v>799300</v>
      </c>
    </row>
    <row r="368" spans="1:7">
      <c r="A368">
        <f t="shared" si="17"/>
        <v>365</v>
      </c>
      <c r="B368" s="125" t="s">
        <v>823</v>
      </c>
      <c r="C368">
        <v>21.02</v>
      </c>
      <c r="D368">
        <v>21.3</v>
      </c>
      <c r="E368">
        <v>21.02</v>
      </c>
      <c r="F368">
        <v>21.18</v>
      </c>
      <c r="G368">
        <v>684000</v>
      </c>
    </row>
    <row r="369" spans="1:7">
      <c r="A369">
        <f t="shared" si="17"/>
        <v>366</v>
      </c>
      <c r="B369" s="125" t="s">
        <v>822</v>
      </c>
      <c r="C369">
        <v>21.14</v>
      </c>
      <c r="D369">
        <v>21.96</v>
      </c>
      <c r="E369">
        <v>21.14</v>
      </c>
      <c r="F369">
        <v>21.72</v>
      </c>
      <c r="G369">
        <v>1510400</v>
      </c>
    </row>
    <row r="370" spans="1:7">
      <c r="A370">
        <f t="shared" si="17"/>
        <v>367</v>
      </c>
      <c r="B370" s="125">
        <v>41281</v>
      </c>
      <c r="C370">
        <v>21.76</v>
      </c>
      <c r="D370">
        <v>21.84</v>
      </c>
      <c r="E370">
        <v>21.64</v>
      </c>
      <c r="F370">
        <v>21.7</v>
      </c>
      <c r="G370">
        <v>321100</v>
      </c>
    </row>
    <row r="371" spans="1:7">
      <c r="A371">
        <f t="shared" si="17"/>
        <v>368</v>
      </c>
      <c r="B371" s="125">
        <v>41312</v>
      </c>
      <c r="C371">
        <v>21.7</v>
      </c>
      <c r="D371">
        <v>21.8</v>
      </c>
      <c r="E371">
        <v>21.38</v>
      </c>
      <c r="F371">
        <v>21.6</v>
      </c>
      <c r="G371">
        <v>328800</v>
      </c>
    </row>
    <row r="372" spans="1:7">
      <c r="A372">
        <f t="shared" si="17"/>
        <v>369</v>
      </c>
      <c r="B372" s="125">
        <v>41340</v>
      </c>
      <c r="C372">
        <v>21.6</v>
      </c>
      <c r="D372">
        <v>21.66</v>
      </c>
      <c r="E372">
        <v>21.46</v>
      </c>
      <c r="F372">
        <v>21.46</v>
      </c>
      <c r="G372">
        <v>464300</v>
      </c>
    </row>
    <row r="373" spans="1:7">
      <c r="A373">
        <f t="shared" si="17"/>
        <v>370</v>
      </c>
      <c r="B373" s="125">
        <v>41371</v>
      </c>
      <c r="C373">
        <v>21.92</v>
      </c>
      <c r="D373">
        <v>21.92</v>
      </c>
      <c r="E373">
        <v>21.46</v>
      </c>
      <c r="F373">
        <v>21.64</v>
      </c>
      <c r="G373">
        <v>110800</v>
      </c>
    </row>
    <row r="374" spans="1:7">
      <c r="A374">
        <f t="shared" si="17"/>
        <v>371</v>
      </c>
      <c r="B374" s="125">
        <v>41401</v>
      </c>
      <c r="C374">
        <v>21.6</v>
      </c>
      <c r="D374">
        <v>21.76</v>
      </c>
      <c r="E374">
        <v>21.6</v>
      </c>
      <c r="F374">
        <v>21.7</v>
      </c>
      <c r="G374">
        <v>582900</v>
      </c>
    </row>
    <row r="375" spans="1:7">
      <c r="A375">
        <f t="shared" si="17"/>
        <v>372</v>
      </c>
      <c r="B375" s="125">
        <v>41493</v>
      </c>
      <c r="C375">
        <v>21.7</v>
      </c>
      <c r="D375">
        <v>21.78</v>
      </c>
      <c r="E375">
        <v>21.56</v>
      </c>
      <c r="F375">
        <v>21.56</v>
      </c>
      <c r="G375">
        <v>393000</v>
      </c>
    </row>
    <row r="376" spans="1:7">
      <c r="A376">
        <f t="shared" si="17"/>
        <v>373</v>
      </c>
      <c r="B376" s="125">
        <v>41524</v>
      </c>
      <c r="C376">
        <v>21.5</v>
      </c>
      <c r="D376">
        <v>21.64</v>
      </c>
      <c r="E376">
        <v>21.34</v>
      </c>
      <c r="F376">
        <v>21.46</v>
      </c>
      <c r="G376">
        <v>448200</v>
      </c>
    </row>
    <row r="377" spans="1:7">
      <c r="A377">
        <f t="shared" si="17"/>
        <v>374</v>
      </c>
      <c r="B377" s="125">
        <v>41554</v>
      </c>
      <c r="C377">
        <v>21.5</v>
      </c>
      <c r="D377">
        <v>21.6</v>
      </c>
      <c r="E377">
        <v>21.46</v>
      </c>
      <c r="F377">
        <v>21.5</v>
      </c>
      <c r="G377">
        <v>102100</v>
      </c>
    </row>
    <row r="378" spans="1:7">
      <c r="A378">
        <f t="shared" si="17"/>
        <v>375</v>
      </c>
      <c r="B378" s="125">
        <v>41585</v>
      </c>
      <c r="C378">
        <v>21.76</v>
      </c>
      <c r="D378">
        <v>21.96</v>
      </c>
      <c r="E378">
        <v>21.62</v>
      </c>
      <c r="F378">
        <v>21.7</v>
      </c>
      <c r="G378">
        <v>598400</v>
      </c>
    </row>
    <row r="379" spans="1:7">
      <c r="A379">
        <f t="shared" si="17"/>
        <v>376</v>
      </c>
      <c r="B379" s="125">
        <v>41615</v>
      </c>
      <c r="C379">
        <v>21.7</v>
      </c>
      <c r="D379">
        <v>21.86</v>
      </c>
      <c r="E379">
        <v>21.46</v>
      </c>
      <c r="F379">
        <v>21.86</v>
      </c>
      <c r="G379">
        <v>287700</v>
      </c>
    </row>
    <row r="380" spans="1:7">
      <c r="A380">
        <f t="shared" si="17"/>
        <v>377</v>
      </c>
      <c r="B380" s="125" t="s">
        <v>821</v>
      </c>
      <c r="C380">
        <v>21.7</v>
      </c>
      <c r="D380">
        <v>21.74</v>
      </c>
      <c r="E380">
        <v>21.64</v>
      </c>
      <c r="F380">
        <v>21.7</v>
      </c>
      <c r="G380">
        <v>368000</v>
      </c>
    </row>
    <row r="381" spans="1:7">
      <c r="A381">
        <f t="shared" si="17"/>
        <v>378</v>
      </c>
      <c r="B381" s="125" t="s">
        <v>820</v>
      </c>
      <c r="C381">
        <v>21.6</v>
      </c>
      <c r="D381">
        <v>21.7</v>
      </c>
      <c r="E381">
        <v>21.46</v>
      </c>
      <c r="F381">
        <v>21.5</v>
      </c>
      <c r="G381">
        <v>89800</v>
      </c>
    </row>
    <row r="382" spans="1:7">
      <c r="A382">
        <f t="shared" si="17"/>
        <v>379</v>
      </c>
      <c r="B382" s="125" t="s">
        <v>819</v>
      </c>
      <c r="C382">
        <v>21.5</v>
      </c>
      <c r="D382">
        <v>21.58</v>
      </c>
      <c r="E382">
        <v>21.1</v>
      </c>
      <c r="F382">
        <v>21.4</v>
      </c>
      <c r="G382">
        <v>740600</v>
      </c>
    </row>
    <row r="383" spans="1:7">
      <c r="A383">
        <f t="shared" si="17"/>
        <v>380</v>
      </c>
      <c r="B383" s="125" t="s">
        <v>818</v>
      </c>
      <c r="C383">
        <v>21.24</v>
      </c>
      <c r="D383">
        <v>21.36</v>
      </c>
      <c r="E383">
        <v>21.24</v>
      </c>
      <c r="F383">
        <v>21.28</v>
      </c>
      <c r="G383">
        <v>1479200</v>
      </c>
    </row>
    <row r="384" spans="1:7">
      <c r="A384">
        <f t="shared" si="17"/>
        <v>381</v>
      </c>
      <c r="B384" s="125" t="s">
        <v>817</v>
      </c>
      <c r="C384">
        <v>21.2</v>
      </c>
      <c r="D384">
        <v>21.4</v>
      </c>
      <c r="E384">
        <v>21.12</v>
      </c>
      <c r="F384">
        <v>21.4</v>
      </c>
      <c r="G384">
        <v>839200</v>
      </c>
    </row>
    <row r="385" spans="1:7">
      <c r="A385">
        <f t="shared" si="17"/>
        <v>382</v>
      </c>
      <c r="B385" s="125" t="s">
        <v>816</v>
      </c>
      <c r="C385">
        <v>21.42</v>
      </c>
      <c r="D385">
        <v>21.5</v>
      </c>
      <c r="E385">
        <v>21.28</v>
      </c>
      <c r="F385">
        <v>21.28</v>
      </c>
      <c r="G385">
        <v>185400</v>
      </c>
    </row>
    <row r="386" spans="1:7">
      <c r="A386">
        <f t="shared" si="17"/>
        <v>383</v>
      </c>
      <c r="B386" s="125" t="s">
        <v>815</v>
      </c>
      <c r="C386">
        <v>21.5</v>
      </c>
      <c r="D386">
        <v>21.5</v>
      </c>
      <c r="E386">
        <v>21.3</v>
      </c>
      <c r="F386">
        <v>21.5</v>
      </c>
      <c r="G386">
        <v>194000</v>
      </c>
    </row>
    <row r="387" spans="1:7">
      <c r="A387">
        <f t="shared" si="17"/>
        <v>384</v>
      </c>
      <c r="B387" s="125" t="s">
        <v>814</v>
      </c>
      <c r="C387">
        <v>21.6</v>
      </c>
      <c r="D387">
        <v>21.6</v>
      </c>
      <c r="E387">
        <v>21.34</v>
      </c>
      <c r="F387">
        <v>21.5</v>
      </c>
      <c r="G387">
        <v>468500</v>
      </c>
    </row>
    <row r="388" spans="1:7">
      <c r="A388">
        <f t="shared" ref="A388:A451" si="18">A387+1</f>
        <v>385</v>
      </c>
      <c r="B388" s="125" t="s">
        <v>813</v>
      </c>
      <c r="C388">
        <v>21.6</v>
      </c>
      <c r="D388">
        <v>21.6</v>
      </c>
      <c r="E388">
        <v>21.42</v>
      </c>
      <c r="F388">
        <v>21.42</v>
      </c>
      <c r="G388">
        <v>44600</v>
      </c>
    </row>
    <row r="389" spans="1:7">
      <c r="A389">
        <f t="shared" si="18"/>
        <v>386</v>
      </c>
      <c r="B389" s="125" t="s">
        <v>812</v>
      </c>
      <c r="C389">
        <v>21.42</v>
      </c>
      <c r="D389">
        <v>21.52</v>
      </c>
      <c r="E389">
        <v>21.32</v>
      </c>
      <c r="F389">
        <v>21.38</v>
      </c>
      <c r="G389">
        <v>311300</v>
      </c>
    </row>
    <row r="390" spans="1:7">
      <c r="A390">
        <f t="shared" si="18"/>
        <v>387</v>
      </c>
      <c r="B390" s="125" t="s">
        <v>811</v>
      </c>
      <c r="C390">
        <v>21.4</v>
      </c>
      <c r="D390">
        <v>21.4</v>
      </c>
      <c r="E390">
        <v>21.2</v>
      </c>
      <c r="F390">
        <v>21.2</v>
      </c>
      <c r="G390">
        <v>71100</v>
      </c>
    </row>
    <row r="391" spans="1:7">
      <c r="A391">
        <f t="shared" si="18"/>
        <v>388</v>
      </c>
      <c r="B391" s="125" t="s">
        <v>810</v>
      </c>
      <c r="C391">
        <v>21.26</v>
      </c>
      <c r="D391">
        <v>21.26</v>
      </c>
      <c r="E391">
        <v>21.16</v>
      </c>
      <c r="F391">
        <v>21.2</v>
      </c>
      <c r="G391">
        <v>364900</v>
      </c>
    </row>
    <row r="392" spans="1:7">
      <c r="A392">
        <f t="shared" si="18"/>
        <v>389</v>
      </c>
      <c r="B392" s="125" t="s">
        <v>809</v>
      </c>
      <c r="C392">
        <v>21.1</v>
      </c>
      <c r="D392">
        <v>21.24</v>
      </c>
      <c r="E392">
        <v>20.86</v>
      </c>
      <c r="F392">
        <v>21.2</v>
      </c>
      <c r="G392">
        <v>1078900</v>
      </c>
    </row>
    <row r="393" spans="1:7">
      <c r="A393">
        <f t="shared" si="18"/>
        <v>390</v>
      </c>
      <c r="B393" s="125">
        <v>41282</v>
      </c>
      <c r="C393">
        <v>21.24</v>
      </c>
      <c r="D393">
        <v>21.24</v>
      </c>
      <c r="E393">
        <v>20.84</v>
      </c>
      <c r="F393">
        <v>21.2</v>
      </c>
      <c r="G393">
        <v>382500</v>
      </c>
    </row>
    <row r="394" spans="1:7">
      <c r="A394">
        <f t="shared" si="18"/>
        <v>391</v>
      </c>
      <c r="B394" s="125">
        <v>41313</v>
      </c>
      <c r="C394">
        <v>21.2</v>
      </c>
      <c r="D394">
        <v>21.38</v>
      </c>
      <c r="E394">
        <v>21.14</v>
      </c>
      <c r="F394">
        <v>21.38</v>
      </c>
      <c r="G394">
        <v>274300</v>
      </c>
    </row>
    <row r="395" spans="1:7">
      <c r="A395">
        <f t="shared" si="18"/>
        <v>392</v>
      </c>
      <c r="B395" s="125">
        <v>41402</v>
      </c>
      <c r="C395">
        <v>21.44</v>
      </c>
      <c r="D395">
        <v>21.5</v>
      </c>
      <c r="E395">
        <v>21.26</v>
      </c>
      <c r="F395">
        <v>21.26</v>
      </c>
      <c r="G395">
        <v>184700</v>
      </c>
    </row>
    <row r="396" spans="1:7">
      <c r="A396">
        <f t="shared" si="18"/>
        <v>393</v>
      </c>
      <c r="B396" s="125">
        <v>41433</v>
      </c>
      <c r="C396">
        <v>21.48</v>
      </c>
      <c r="D396">
        <v>21.48</v>
      </c>
      <c r="E396">
        <v>21.22</v>
      </c>
      <c r="F396">
        <v>21.34</v>
      </c>
      <c r="G396">
        <v>86300</v>
      </c>
    </row>
    <row r="397" spans="1:7">
      <c r="A397">
        <f t="shared" si="18"/>
        <v>394</v>
      </c>
      <c r="B397" s="125">
        <v>41463</v>
      </c>
      <c r="C397">
        <v>21.34</v>
      </c>
      <c r="D397">
        <v>21.42</v>
      </c>
      <c r="E397">
        <v>21.28</v>
      </c>
      <c r="F397">
        <v>21.32</v>
      </c>
      <c r="G397">
        <v>318000</v>
      </c>
    </row>
    <row r="398" spans="1:7">
      <c r="A398">
        <f t="shared" si="18"/>
        <v>395</v>
      </c>
      <c r="B398" s="125">
        <v>41616</v>
      </c>
      <c r="C398">
        <v>21.5</v>
      </c>
      <c r="D398">
        <v>21.5</v>
      </c>
      <c r="E398">
        <v>21</v>
      </c>
      <c r="F398">
        <v>21.08</v>
      </c>
      <c r="G398">
        <v>323400</v>
      </c>
    </row>
    <row r="399" spans="1:7">
      <c r="A399">
        <f t="shared" si="18"/>
        <v>396</v>
      </c>
      <c r="B399" s="125" t="s">
        <v>808</v>
      </c>
      <c r="C399">
        <v>21.02</v>
      </c>
      <c r="D399">
        <v>21.34</v>
      </c>
      <c r="E399">
        <v>21.02</v>
      </c>
      <c r="F399">
        <v>21.14</v>
      </c>
      <c r="G399">
        <v>443400</v>
      </c>
    </row>
    <row r="400" spans="1:7">
      <c r="A400">
        <f t="shared" si="18"/>
        <v>397</v>
      </c>
      <c r="B400" s="125" t="s">
        <v>807</v>
      </c>
      <c r="C400">
        <v>21.2</v>
      </c>
      <c r="D400">
        <v>21.3</v>
      </c>
      <c r="E400">
        <v>21.14</v>
      </c>
      <c r="F400">
        <v>21.22</v>
      </c>
      <c r="G400">
        <v>158600</v>
      </c>
    </row>
    <row r="401" spans="1:7">
      <c r="A401">
        <f t="shared" si="18"/>
        <v>398</v>
      </c>
      <c r="B401" s="125" t="s">
        <v>806</v>
      </c>
      <c r="C401">
        <v>21.1</v>
      </c>
      <c r="D401">
        <v>21.24</v>
      </c>
      <c r="E401">
        <v>21.1</v>
      </c>
      <c r="F401">
        <v>21.18</v>
      </c>
      <c r="G401">
        <v>260500</v>
      </c>
    </row>
    <row r="402" spans="1:7">
      <c r="A402">
        <f t="shared" si="18"/>
        <v>399</v>
      </c>
      <c r="B402" s="125" t="s">
        <v>805</v>
      </c>
      <c r="C402">
        <v>21.28</v>
      </c>
      <c r="D402">
        <v>21.28</v>
      </c>
      <c r="E402">
        <v>21.18</v>
      </c>
      <c r="F402">
        <v>21.2</v>
      </c>
      <c r="G402">
        <v>214200</v>
      </c>
    </row>
    <row r="403" spans="1:7">
      <c r="A403">
        <f t="shared" si="18"/>
        <v>400</v>
      </c>
      <c r="B403" s="125" t="s">
        <v>804</v>
      </c>
      <c r="C403">
        <v>20.8</v>
      </c>
      <c r="D403">
        <v>21.36</v>
      </c>
      <c r="E403">
        <v>20.78</v>
      </c>
      <c r="F403">
        <v>21.34</v>
      </c>
      <c r="G403">
        <v>471200</v>
      </c>
    </row>
    <row r="404" spans="1:7">
      <c r="A404">
        <f t="shared" si="18"/>
        <v>401</v>
      </c>
      <c r="B404" s="125" t="s">
        <v>803</v>
      </c>
      <c r="C404">
        <v>21.32</v>
      </c>
      <c r="D404">
        <v>21.32</v>
      </c>
      <c r="E404">
        <v>20.78</v>
      </c>
      <c r="F404">
        <v>21.24</v>
      </c>
      <c r="G404">
        <v>1057600</v>
      </c>
    </row>
    <row r="405" spans="1:7">
      <c r="A405">
        <f t="shared" si="18"/>
        <v>402</v>
      </c>
      <c r="B405" s="125" t="s">
        <v>802</v>
      </c>
      <c r="C405">
        <v>21.2</v>
      </c>
      <c r="D405">
        <v>21.32</v>
      </c>
      <c r="E405">
        <v>21</v>
      </c>
      <c r="F405">
        <v>21.24</v>
      </c>
      <c r="G405">
        <v>526400</v>
      </c>
    </row>
    <row r="406" spans="1:7">
      <c r="A406">
        <f t="shared" si="18"/>
        <v>403</v>
      </c>
      <c r="B406" s="125" t="s">
        <v>801</v>
      </c>
      <c r="C406">
        <v>21.04</v>
      </c>
      <c r="D406">
        <v>21.22</v>
      </c>
      <c r="E406">
        <v>20.7</v>
      </c>
      <c r="F406">
        <v>21.2</v>
      </c>
      <c r="G406">
        <v>735000</v>
      </c>
    </row>
    <row r="407" spans="1:7">
      <c r="A407">
        <f t="shared" si="18"/>
        <v>404</v>
      </c>
      <c r="B407" s="125" t="s">
        <v>800</v>
      </c>
      <c r="C407">
        <v>21.2</v>
      </c>
      <c r="D407">
        <v>21.36</v>
      </c>
      <c r="E407">
        <v>20.9</v>
      </c>
      <c r="F407">
        <v>21.2</v>
      </c>
      <c r="G407">
        <v>783200</v>
      </c>
    </row>
    <row r="408" spans="1:7">
      <c r="A408">
        <f t="shared" si="18"/>
        <v>405</v>
      </c>
      <c r="B408" s="125" t="s">
        <v>799</v>
      </c>
      <c r="C408">
        <v>21.2</v>
      </c>
      <c r="D408">
        <v>21.5</v>
      </c>
      <c r="E408">
        <v>21.02</v>
      </c>
      <c r="F408">
        <v>21.28</v>
      </c>
      <c r="G408">
        <v>786100</v>
      </c>
    </row>
    <row r="409" spans="1:7">
      <c r="A409">
        <f t="shared" si="18"/>
        <v>406</v>
      </c>
      <c r="B409" s="125" t="s">
        <v>798</v>
      </c>
      <c r="C409">
        <v>21.02</v>
      </c>
      <c r="D409">
        <v>21.28</v>
      </c>
      <c r="E409">
        <v>21</v>
      </c>
      <c r="F409">
        <v>21.2</v>
      </c>
      <c r="G409">
        <v>425100</v>
      </c>
    </row>
    <row r="410" spans="1:7">
      <c r="A410">
        <f t="shared" si="18"/>
        <v>407</v>
      </c>
      <c r="B410" s="125" t="s">
        <v>797</v>
      </c>
      <c r="C410">
        <v>21.2</v>
      </c>
      <c r="D410">
        <v>21.38</v>
      </c>
      <c r="E410">
        <v>20.6</v>
      </c>
      <c r="F410">
        <v>21.2</v>
      </c>
      <c r="G410">
        <v>436500</v>
      </c>
    </row>
    <row r="411" spans="1:7">
      <c r="A411">
        <f t="shared" si="18"/>
        <v>408</v>
      </c>
      <c r="B411" s="125" t="s">
        <v>796</v>
      </c>
      <c r="C411">
        <v>21.36</v>
      </c>
      <c r="D411">
        <v>21.5</v>
      </c>
      <c r="E411">
        <v>21.2</v>
      </c>
      <c r="F411">
        <v>21.38</v>
      </c>
      <c r="G411">
        <v>1003800</v>
      </c>
    </row>
    <row r="412" spans="1:7">
      <c r="A412">
        <f t="shared" si="18"/>
        <v>409</v>
      </c>
      <c r="B412" s="125" t="s">
        <v>795</v>
      </c>
      <c r="C412">
        <v>21.28</v>
      </c>
      <c r="D412">
        <v>21.52</v>
      </c>
      <c r="E412">
        <v>21.28</v>
      </c>
      <c r="F412">
        <v>21.52</v>
      </c>
      <c r="G412">
        <v>741100</v>
      </c>
    </row>
    <row r="413" spans="1:7">
      <c r="A413">
        <f t="shared" si="18"/>
        <v>410</v>
      </c>
      <c r="B413" s="125">
        <v>41314</v>
      </c>
      <c r="C413">
        <v>21.12</v>
      </c>
      <c r="D413">
        <v>21.52</v>
      </c>
      <c r="E413">
        <v>21.1</v>
      </c>
      <c r="F413">
        <v>21.5</v>
      </c>
      <c r="G413">
        <v>242000</v>
      </c>
    </row>
    <row r="414" spans="1:7">
      <c r="A414">
        <f t="shared" si="18"/>
        <v>411</v>
      </c>
      <c r="B414" s="125">
        <v>41342</v>
      </c>
      <c r="C414">
        <v>21.2</v>
      </c>
      <c r="D414">
        <v>21.54</v>
      </c>
      <c r="E414">
        <v>21.2</v>
      </c>
      <c r="F414">
        <v>21.4</v>
      </c>
      <c r="G414">
        <v>927400</v>
      </c>
    </row>
    <row r="415" spans="1:7">
      <c r="A415">
        <f t="shared" si="18"/>
        <v>412</v>
      </c>
      <c r="B415" s="125">
        <v>41373</v>
      </c>
      <c r="C415">
        <v>21.1</v>
      </c>
      <c r="D415">
        <v>21.5</v>
      </c>
      <c r="E415">
        <v>21.08</v>
      </c>
      <c r="F415">
        <v>21.4</v>
      </c>
      <c r="G415">
        <v>977000</v>
      </c>
    </row>
    <row r="416" spans="1:7">
      <c r="A416">
        <f t="shared" si="18"/>
        <v>413</v>
      </c>
      <c r="B416" s="125">
        <v>41403</v>
      </c>
      <c r="C416">
        <v>21.36</v>
      </c>
      <c r="D416">
        <v>21.52</v>
      </c>
      <c r="E416">
        <v>21.36</v>
      </c>
      <c r="F416">
        <v>21.44</v>
      </c>
      <c r="G416">
        <v>347900</v>
      </c>
    </row>
    <row r="417" spans="1:7">
      <c r="A417">
        <f t="shared" si="18"/>
        <v>414</v>
      </c>
      <c r="B417" s="125">
        <v>41434</v>
      </c>
      <c r="C417">
        <v>21.3</v>
      </c>
      <c r="D417">
        <v>21.72</v>
      </c>
      <c r="E417">
        <v>21.2</v>
      </c>
      <c r="F417">
        <v>21.5</v>
      </c>
      <c r="G417">
        <v>648500</v>
      </c>
    </row>
    <row r="418" spans="1:7">
      <c r="A418">
        <f t="shared" si="18"/>
        <v>415</v>
      </c>
      <c r="B418" s="125">
        <v>41526</v>
      </c>
      <c r="C418">
        <v>21.52</v>
      </c>
      <c r="D418">
        <v>21.9</v>
      </c>
      <c r="E418">
        <v>21.36</v>
      </c>
      <c r="F418">
        <v>21.9</v>
      </c>
      <c r="G418">
        <v>469700</v>
      </c>
    </row>
    <row r="419" spans="1:7">
      <c r="A419">
        <f t="shared" si="18"/>
        <v>416</v>
      </c>
      <c r="B419" s="125">
        <v>41556</v>
      </c>
      <c r="C419">
        <v>21.96</v>
      </c>
      <c r="D419">
        <v>22.6</v>
      </c>
      <c r="E419">
        <v>21.46</v>
      </c>
      <c r="F419">
        <v>22.3</v>
      </c>
      <c r="G419">
        <v>1304400</v>
      </c>
    </row>
    <row r="420" spans="1:7">
      <c r="A420">
        <f t="shared" si="18"/>
        <v>417</v>
      </c>
      <c r="B420" s="125">
        <v>41587</v>
      </c>
      <c r="C420">
        <v>22.38</v>
      </c>
      <c r="D420">
        <v>22.56</v>
      </c>
      <c r="E420">
        <v>21.98</v>
      </c>
      <c r="F420">
        <v>22</v>
      </c>
      <c r="G420">
        <v>836200</v>
      </c>
    </row>
    <row r="421" spans="1:7">
      <c r="A421">
        <f t="shared" si="18"/>
        <v>418</v>
      </c>
      <c r="B421" s="125">
        <v>41617</v>
      </c>
      <c r="C421">
        <v>22.04</v>
      </c>
      <c r="D421">
        <v>22.1</v>
      </c>
      <c r="E421">
        <v>21.88</v>
      </c>
      <c r="F421">
        <v>22.1</v>
      </c>
      <c r="G421">
        <v>805600</v>
      </c>
    </row>
    <row r="422" spans="1:7">
      <c r="A422">
        <f t="shared" si="18"/>
        <v>419</v>
      </c>
      <c r="B422" s="125" t="s">
        <v>794</v>
      </c>
      <c r="C422">
        <v>22</v>
      </c>
      <c r="D422">
        <v>22.08</v>
      </c>
      <c r="E422">
        <v>21.92</v>
      </c>
      <c r="F422">
        <v>22.02</v>
      </c>
      <c r="G422">
        <v>890800</v>
      </c>
    </row>
    <row r="423" spans="1:7">
      <c r="A423">
        <f t="shared" si="18"/>
        <v>420</v>
      </c>
      <c r="B423" s="125" t="s">
        <v>793</v>
      </c>
      <c r="C423">
        <v>21.92</v>
      </c>
      <c r="D423">
        <v>22.46</v>
      </c>
      <c r="E423">
        <v>21.92</v>
      </c>
      <c r="F423">
        <v>22.38</v>
      </c>
      <c r="G423">
        <v>816900</v>
      </c>
    </row>
    <row r="424" spans="1:7">
      <c r="A424">
        <f t="shared" si="18"/>
        <v>421</v>
      </c>
      <c r="B424" s="125" t="s">
        <v>792</v>
      </c>
      <c r="C424">
        <v>22.36</v>
      </c>
      <c r="D424">
        <v>22.38</v>
      </c>
      <c r="E424">
        <v>22</v>
      </c>
      <c r="F424">
        <v>22.2</v>
      </c>
      <c r="G424">
        <v>275600</v>
      </c>
    </row>
    <row r="425" spans="1:7">
      <c r="A425">
        <f t="shared" si="18"/>
        <v>422</v>
      </c>
      <c r="B425" s="125" t="s">
        <v>791</v>
      </c>
      <c r="C425">
        <v>22.36</v>
      </c>
      <c r="D425">
        <v>22.58</v>
      </c>
      <c r="E425">
        <v>22.34</v>
      </c>
      <c r="F425">
        <v>22.52</v>
      </c>
      <c r="G425">
        <v>1246000</v>
      </c>
    </row>
    <row r="426" spans="1:7">
      <c r="A426">
        <f t="shared" si="18"/>
        <v>423</v>
      </c>
      <c r="B426" s="125" t="s">
        <v>790</v>
      </c>
      <c r="C426">
        <v>22.54</v>
      </c>
      <c r="D426">
        <v>22.78</v>
      </c>
      <c r="E426">
        <v>22.12</v>
      </c>
      <c r="F426">
        <v>22.32</v>
      </c>
      <c r="G426">
        <v>1274000</v>
      </c>
    </row>
    <row r="427" spans="1:7">
      <c r="A427">
        <f t="shared" si="18"/>
        <v>424</v>
      </c>
      <c r="B427" s="125" t="s">
        <v>789</v>
      </c>
      <c r="C427">
        <v>22.2</v>
      </c>
      <c r="D427">
        <v>22.6</v>
      </c>
      <c r="E427">
        <v>22.2</v>
      </c>
      <c r="F427">
        <v>22.44</v>
      </c>
      <c r="G427">
        <v>347300</v>
      </c>
    </row>
    <row r="428" spans="1:7">
      <c r="A428">
        <f t="shared" si="18"/>
        <v>425</v>
      </c>
      <c r="B428" s="125" t="s">
        <v>788</v>
      </c>
      <c r="C428">
        <v>22.3</v>
      </c>
      <c r="D428">
        <v>22.78</v>
      </c>
      <c r="E428">
        <v>22.3</v>
      </c>
      <c r="F428">
        <v>22.78</v>
      </c>
      <c r="G428">
        <v>694000</v>
      </c>
    </row>
    <row r="429" spans="1:7">
      <c r="A429">
        <f t="shared" si="18"/>
        <v>426</v>
      </c>
      <c r="B429" s="125" t="s">
        <v>787</v>
      </c>
      <c r="C429">
        <v>22.78</v>
      </c>
      <c r="D429">
        <v>22.98</v>
      </c>
      <c r="E429">
        <v>22.66</v>
      </c>
      <c r="F429">
        <v>22.68</v>
      </c>
      <c r="G429">
        <v>1078300</v>
      </c>
    </row>
    <row r="430" spans="1:7">
      <c r="A430">
        <f t="shared" si="18"/>
        <v>427</v>
      </c>
      <c r="B430" s="125" t="s">
        <v>786</v>
      </c>
      <c r="C430">
        <v>22.98</v>
      </c>
      <c r="D430">
        <v>22.98</v>
      </c>
      <c r="E430">
        <v>22.58</v>
      </c>
      <c r="F430">
        <v>22.8</v>
      </c>
      <c r="G430">
        <v>791300</v>
      </c>
    </row>
    <row r="431" spans="1:7">
      <c r="A431">
        <f t="shared" si="18"/>
        <v>428</v>
      </c>
      <c r="B431" s="125" t="s">
        <v>785</v>
      </c>
      <c r="C431">
        <v>22.8</v>
      </c>
      <c r="D431">
        <v>22.9</v>
      </c>
      <c r="E431">
        <v>22.66</v>
      </c>
      <c r="F431">
        <v>22.66</v>
      </c>
      <c r="G431">
        <v>1153900</v>
      </c>
    </row>
    <row r="432" spans="1:7">
      <c r="A432">
        <f t="shared" si="18"/>
        <v>429</v>
      </c>
      <c r="B432" s="125" t="s">
        <v>784</v>
      </c>
      <c r="C432">
        <v>22.5</v>
      </c>
      <c r="D432">
        <v>22.98</v>
      </c>
      <c r="E432">
        <v>21.92</v>
      </c>
      <c r="F432">
        <v>22.6</v>
      </c>
      <c r="G432">
        <v>771100</v>
      </c>
    </row>
    <row r="433" spans="1:7">
      <c r="A433">
        <f t="shared" si="18"/>
        <v>430</v>
      </c>
      <c r="B433" s="125">
        <v>41284</v>
      </c>
      <c r="C433">
        <v>22.6</v>
      </c>
      <c r="D433">
        <v>22.66</v>
      </c>
      <c r="E433">
        <v>22.5</v>
      </c>
      <c r="F433">
        <v>22.6</v>
      </c>
      <c r="G433">
        <v>431700</v>
      </c>
    </row>
    <row r="434" spans="1:7">
      <c r="A434">
        <f t="shared" si="18"/>
        <v>431</v>
      </c>
      <c r="B434" s="125">
        <v>41315</v>
      </c>
      <c r="C434">
        <v>22.98</v>
      </c>
      <c r="D434">
        <v>22.98</v>
      </c>
      <c r="E434">
        <v>22.42</v>
      </c>
      <c r="F434">
        <v>22.9</v>
      </c>
      <c r="G434">
        <v>880800</v>
      </c>
    </row>
    <row r="435" spans="1:7">
      <c r="A435">
        <f t="shared" si="18"/>
        <v>432</v>
      </c>
      <c r="B435" s="125">
        <v>41343</v>
      </c>
      <c r="C435">
        <v>22.7</v>
      </c>
      <c r="D435">
        <v>22.86</v>
      </c>
      <c r="E435">
        <v>22.52</v>
      </c>
      <c r="F435">
        <v>22.7</v>
      </c>
      <c r="G435">
        <v>111800</v>
      </c>
    </row>
    <row r="436" spans="1:7">
      <c r="A436">
        <f t="shared" si="18"/>
        <v>433</v>
      </c>
      <c r="B436" s="125">
        <v>41374</v>
      </c>
      <c r="C436">
        <v>22.7</v>
      </c>
      <c r="D436">
        <v>22.82</v>
      </c>
      <c r="E436">
        <v>22.68</v>
      </c>
      <c r="F436">
        <v>22.7</v>
      </c>
      <c r="G436">
        <v>363100</v>
      </c>
    </row>
    <row r="437" spans="1:7">
      <c r="A437">
        <f t="shared" si="18"/>
        <v>434</v>
      </c>
      <c r="B437" s="125">
        <v>41465</v>
      </c>
      <c r="C437">
        <v>22.6</v>
      </c>
      <c r="D437">
        <v>22.9</v>
      </c>
      <c r="E437">
        <v>22.3</v>
      </c>
      <c r="F437">
        <v>22.9</v>
      </c>
      <c r="G437">
        <v>32100</v>
      </c>
    </row>
    <row r="438" spans="1:7">
      <c r="A438">
        <f t="shared" si="18"/>
        <v>435</v>
      </c>
      <c r="B438" s="125">
        <v>41496</v>
      </c>
      <c r="C438">
        <v>22.5</v>
      </c>
      <c r="D438">
        <v>22.88</v>
      </c>
      <c r="E438">
        <v>22.5</v>
      </c>
      <c r="F438">
        <v>22.66</v>
      </c>
      <c r="G438">
        <v>1751700</v>
      </c>
    </row>
    <row r="439" spans="1:7">
      <c r="A439">
        <f t="shared" si="18"/>
        <v>436</v>
      </c>
      <c r="B439" s="125">
        <v>41527</v>
      </c>
      <c r="C439">
        <v>22.34</v>
      </c>
      <c r="D439">
        <v>22.68</v>
      </c>
      <c r="E439">
        <v>22.34</v>
      </c>
      <c r="F439">
        <v>22.64</v>
      </c>
      <c r="G439">
        <v>269900</v>
      </c>
    </row>
    <row r="440" spans="1:7">
      <c r="A440">
        <f t="shared" si="18"/>
        <v>437</v>
      </c>
      <c r="B440" s="125">
        <v>41557</v>
      </c>
      <c r="C440">
        <v>22.64</v>
      </c>
      <c r="D440">
        <v>22.7</v>
      </c>
      <c r="E440">
        <v>22.64</v>
      </c>
      <c r="F440">
        <v>22.7</v>
      </c>
      <c r="G440">
        <v>792600</v>
      </c>
    </row>
    <row r="441" spans="1:7">
      <c r="A441">
        <f t="shared" si="18"/>
        <v>438</v>
      </c>
      <c r="B441" s="125">
        <v>41588</v>
      </c>
      <c r="C441">
        <v>22.88</v>
      </c>
      <c r="D441">
        <v>22.9</v>
      </c>
      <c r="E441">
        <v>22.84</v>
      </c>
      <c r="F441">
        <v>22.88</v>
      </c>
      <c r="G441">
        <v>973900</v>
      </c>
    </row>
    <row r="442" spans="1:7">
      <c r="A442">
        <f t="shared" si="18"/>
        <v>439</v>
      </c>
      <c r="B442" s="125" t="s">
        <v>783</v>
      </c>
      <c r="C442">
        <v>22.4</v>
      </c>
      <c r="D442">
        <v>22.96</v>
      </c>
      <c r="E442">
        <v>22.4</v>
      </c>
      <c r="F442">
        <v>22.8</v>
      </c>
      <c r="G442">
        <v>107400</v>
      </c>
    </row>
    <row r="443" spans="1:7">
      <c r="A443">
        <f t="shared" si="18"/>
        <v>440</v>
      </c>
      <c r="B443" s="125" t="s">
        <v>782</v>
      </c>
      <c r="C443">
        <v>22.9</v>
      </c>
      <c r="D443">
        <v>22.9</v>
      </c>
      <c r="E443">
        <v>22.8</v>
      </c>
      <c r="F443">
        <v>22.9</v>
      </c>
      <c r="G443">
        <v>745600</v>
      </c>
    </row>
    <row r="444" spans="1:7">
      <c r="A444">
        <f t="shared" si="18"/>
        <v>441</v>
      </c>
      <c r="B444" s="125" t="s">
        <v>781</v>
      </c>
      <c r="C444">
        <v>22.96</v>
      </c>
      <c r="D444">
        <v>22.96</v>
      </c>
      <c r="E444">
        <v>22.88</v>
      </c>
      <c r="F444">
        <v>22.9</v>
      </c>
      <c r="G444">
        <v>590000</v>
      </c>
    </row>
    <row r="445" spans="1:7">
      <c r="A445">
        <f t="shared" si="18"/>
        <v>442</v>
      </c>
      <c r="B445" s="125" t="s">
        <v>780</v>
      </c>
      <c r="C445">
        <v>23</v>
      </c>
      <c r="D445">
        <v>23</v>
      </c>
      <c r="E445">
        <v>22.88</v>
      </c>
      <c r="F445">
        <v>22.9</v>
      </c>
      <c r="G445">
        <v>596900</v>
      </c>
    </row>
    <row r="446" spans="1:7">
      <c r="A446">
        <f t="shared" si="18"/>
        <v>443</v>
      </c>
      <c r="B446" s="125" t="s">
        <v>779</v>
      </c>
      <c r="C446">
        <v>22.9</v>
      </c>
      <c r="D446">
        <v>22.98</v>
      </c>
      <c r="E446">
        <v>22.62</v>
      </c>
      <c r="F446">
        <v>22.92</v>
      </c>
      <c r="G446">
        <v>340700</v>
      </c>
    </row>
    <row r="447" spans="1:7">
      <c r="A447">
        <f t="shared" si="18"/>
        <v>444</v>
      </c>
      <c r="B447" s="125" t="s">
        <v>778</v>
      </c>
      <c r="C447">
        <v>22.7</v>
      </c>
      <c r="D447">
        <v>23</v>
      </c>
      <c r="E447">
        <v>22.7</v>
      </c>
      <c r="F447">
        <v>23</v>
      </c>
      <c r="G447">
        <v>266800</v>
      </c>
    </row>
    <row r="448" spans="1:7">
      <c r="A448">
        <f t="shared" si="18"/>
        <v>445</v>
      </c>
      <c r="B448" s="125" t="s">
        <v>777</v>
      </c>
      <c r="C448">
        <v>23</v>
      </c>
      <c r="D448">
        <v>23.38</v>
      </c>
      <c r="E448">
        <v>22.96</v>
      </c>
      <c r="F448">
        <v>23.08</v>
      </c>
      <c r="G448">
        <v>1159600</v>
      </c>
    </row>
    <row r="449" spans="1:7">
      <c r="A449">
        <f t="shared" si="18"/>
        <v>446</v>
      </c>
      <c r="B449" s="125" t="s">
        <v>776</v>
      </c>
      <c r="C449">
        <v>23.24</v>
      </c>
      <c r="D449">
        <v>23.24</v>
      </c>
      <c r="E449">
        <v>23.08</v>
      </c>
      <c r="F449">
        <v>23.14</v>
      </c>
      <c r="G449">
        <v>341300</v>
      </c>
    </row>
    <row r="450" spans="1:7">
      <c r="A450">
        <f t="shared" si="18"/>
        <v>447</v>
      </c>
      <c r="B450" s="125" t="s">
        <v>775</v>
      </c>
      <c r="C450">
        <v>23.2</v>
      </c>
      <c r="D450">
        <v>23.24</v>
      </c>
      <c r="E450">
        <v>22.96</v>
      </c>
      <c r="F450">
        <v>23.12</v>
      </c>
      <c r="G450">
        <v>1016500</v>
      </c>
    </row>
    <row r="451" spans="1:7">
      <c r="A451">
        <f t="shared" si="18"/>
        <v>448</v>
      </c>
      <c r="B451" s="125" t="s">
        <v>774</v>
      </c>
      <c r="C451">
        <v>23.26</v>
      </c>
      <c r="D451">
        <v>23.26</v>
      </c>
      <c r="E451">
        <v>22.68</v>
      </c>
      <c r="F451">
        <v>23.12</v>
      </c>
      <c r="G451">
        <v>151300</v>
      </c>
    </row>
    <row r="452" spans="1:7">
      <c r="A452">
        <f t="shared" ref="A452:A515" si="19">A451+1</f>
        <v>449</v>
      </c>
      <c r="B452" s="125" t="s">
        <v>773</v>
      </c>
      <c r="C452">
        <v>23.14</v>
      </c>
      <c r="D452">
        <v>23.2</v>
      </c>
      <c r="E452">
        <v>23.1</v>
      </c>
      <c r="F452">
        <v>23.2</v>
      </c>
      <c r="G452">
        <v>423600</v>
      </c>
    </row>
    <row r="453" spans="1:7">
      <c r="A453">
        <f t="shared" si="19"/>
        <v>450</v>
      </c>
      <c r="B453" s="125" t="s">
        <v>772</v>
      </c>
      <c r="C453">
        <v>23.2</v>
      </c>
      <c r="D453">
        <v>23.2</v>
      </c>
      <c r="E453">
        <v>23.14</v>
      </c>
      <c r="F453">
        <v>23.2</v>
      </c>
      <c r="G453">
        <v>438000</v>
      </c>
    </row>
    <row r="454" spans="1:7">
      <c r="A454">
        <f t="shared" si="19"/>
        <v>451</v>
      </c>
      <c r="B454" s="125" t="s">
        <v>771</v>
      </c>
      <c r="C454">
        <v>23.18</v>
      </c>
      <c r="D454">
        <v>23.18</v>
      </c>
      <c r="E454">
        <v>23.04</v>
      </c>
      <c r="F454">
        <v>23.1</v>
      </c>
      <c r="G454">
        <v>736200</v>
      </c>
    </row>
    <row r="455" spans="1:7">
      <c r="A455">
        <f t="shared" si="19"/>
        <v>452</v>
      </c>
      <c r="B455" s="125">
        <v>41285</v>
      </c>
      <c r="C455">
        <v>23.38</v>
      </c>
      <c r="D455">
        <v>23.38</v>
      </c>
      <c r="E455">
        <v>23.16</v>
      </c>
      <c r="F455">
        <v>23.2</v>
      </c>
      <c r="G455">
        <v>495600</v>
      </c>
    </row>
    <row r="456" spans="1:7">
      <c r="A456">
        <f t="shared" si="19"/>
        <v>453</v>
      </c>
      <c r="B456" s="125">
        <v>41375</v>
      </c>
      <c r="C456">
        <v>23.26</v>
      </c>
      <c r="D456">
        <v>23.26</v>
      </c>
      <c r="E456">
        <v>23.18</v>
      </c>
      <c r="F456">
        <v>23.2</v>
      </c>
      <c r="G456">
        <v>703600</v>
      </c>
    </row>
    <row r="457" spans="1:7">
      <c r="A457">
        <f t="shared" si="19"/>
        <v>454</v>
      </c>
      <c r="B457" s="125">
        <v>41436</v>
      </c>
      <c r="C457">
        <v>23.3</v>
      </c>
      <c r="D457">
        <v>23.3</v>
      </c>
      <c r="E457">
        <v>22.78</v>
      </c>
      <c r="F457">
        <v>23.24</v>
      </c>
      <c r="G457">
        <v>1449100</v>
      </c>
    </row>
    <row r="458" spans="1:7">
      <c r="A458">
        <f t="shared" si="19"/>
        <v>455</v>
      </c>
      <c r="B458" s="125">
        <v>41466</v>
      </c>
      <c r="C458">
        <v>23.16</v>
      </c>
      <c r="D458">
        <v>23.5</v>
      </c>
      <c r="E458">
        <v>23.1</v>
      </c>
      <c r="F458">
        <v>23.4</v>
      </c>
      <c r="G458">
        <v>288200</v>
      </c>
    </row>
    <row r="459" spans="1:7">
      <c r="A459">
        <f t="shared" si="19"/>
        <v>456</v>
      </c>
      <c r="B459" s="125">
        <v>41497</v>
      </c>
      <c r="C459">
        <v>23.2</v>
      </c>
      <c r="D459">
        <v>23.48</v>
      </c>
      <c r="E459">
        <v>23.04</v>
      </c>
      <c r="F459">
        <v>23.38</v>
      </c>
      <c r="G459">
        <v>252500</v>
      </c>
    </row>
    <row r="460" spans="1:7">
      <c r="A460">
        <f t="shared" si="19"/>
        <v>457</v>
      </c>
      <c r="B460" s="125">
        <v>41589</v>
      </c>
      <c r="C460">
        <v>23.4</v>
      </c>
      <c r="D460">
        <v>23.5</v>
      </c>
      <c r="E460">
        <v>23.2</v>
      </c>
      <c r="F460">
        <v>23.38</v>
      </c>
      <c r="G460">
        <v>127300</v>
      </c>
    </row>
    <row r="461" spans="1:7">
      <c r="A461">
        <f t="shared" si="19"/>
        <v>458</v>
      </c>
      <c r="B461" s="125">
        <v>41619</v>
      </c>
      <c r="C461">
        <v>23</v>
      </c>
      <c r="D461">
        <v>23.48</v>
      </c>
      <c r="E461">
        <v>22.84</v>
      </c>
      <c r="F461">
        <v>23.22</v>
      </c>
      <c r="G461">
        <v>533600</v>
      </c>
    </row>
    <row r="462" spans="1:7">
      <c r="A462">
        <f t="shared" si="19"/>
        <v>459</v>
      </c>
      <c r="B462" s="125" t="s">
        <v>770</v>
      </c>
      <c r="C462">
        <v>23.44</v>
      </c>
      <c r="D462">
        <v>23.44</v>
      </c>
      <c r="E462">
        <v>22.96</v>
      </c>
      <c r="F462">
        <v>23.1</v>
      </c>
      <c r="G462">
        <v>355700</v>
      </c>
    </row>
    <row r="463" spans="1:7">
      <c r="A463">
        <f t="shared" si="19"/>
        <v>460</v>
      </c>
      <c r="B463" s="125" t="s">
        <v>769</v>
      </c>
      <c r="C463">
        <v>22.9</v>
      </c>
      <c r="D463">
        <v>23.54</v>
      </c>
      <c r="E463">
        <v>22.9</v>
      </c>
      <c r="F463">
        <v>23.12</v>
      </c>
      <c r="G463">
        <v>960800</v>
      </c>
    </row>
    <row r="464" spans="1:7">
      <c r="A464">
        <f t="shared" si="19"/>
        <v>461</v>
      </c>
      <c r="B464" s="125" t="s">
        <v>768</v>
      </c>
      <c r="C464">
        <v>23.4</v>
      </c>
      <c r="D464">
        <v>23.4</v>
      </c>
      <c r="E464">
        <v>23.12</v>
      </c>
      <c r="F464">
        <v>23.3</v>
      </c>
      <c r="G464">
        <v>306100</v>
      </c>
    </row>
    <row r="465" spans="1:7">
      <c r="A465">
        <f t="shared" si="19"/>
        <v>462</v>
      </c>
      <c r="B465" s="125" t="s">
        <v>767</v>
      </c>
      <c r="C465">
        <v>23.5</v>
      </c>
      <c r="D465">
        <v>23.74</v>
      </c>
      <c r="E465">
        <v>23.5</v>
      </c>
      <c r="F465">
        <v>23.7</v>
      </c>
      <c r="G465">
        <v>1125400</v>
      </c>
    </row>
    <row r="466" spans="1:7">
      <c r="A466">
        <f t="shared" si="19"/>
        <v>463</v>
      </c>
      <c r="B466" s="125" t="s">
        <v>766</v>
      </c>
      <c r="C466">
        <v>23.7</v>
      </c>
      <c r="D466">
        <v>24.96</v>
      </c>
      <c r="E466">
        <v>23.7</v>
      </c>
      <c r="F466">
        <v>24.74</v>
      </c>
      <c r="G466">
        <v>1880200</v>
      </c>
    </row>
    <row r="467" spans="1:7">
      <c r="A467">
        <f t="shared" si="19"/>
        <v>464</v>
      </c>
      <c r="B467" s="125" t="s">
        <v>765</v>
      </c>
      <c r="C467">
        <v>24.14</v>
      </c>
      <c r="D467">
        <v>25.1</v>
      </c>
      <c r="E467">
        <v>23.9</v>
      </c>
      <c r="F467">
        <v>24</v>
      </c>
      <c r="G467">
        <v>1010900</v>
      </c>
    </row>
    <row r="468" spans="1:7">
      <c r="A468">
        <f t="shared" si="19"/>
        <v>465</v>
      </c>
      <c r="B468" s="125" t="s">
        <v>764</v>
      </c>
      <c r="C468">
        <v>23.72</v>
      </c>
      <c r="D468">
        <v>23.96</v>
      </c>
      <c r="E468">
        <v>23.66</v>
      </c>
      <c r="F468">
        <v>23.88</v>
      </c>
      <c r="G468">
        <v>400500</v>
      </c>
    </row>
    <row r="469" spans="1:7">
      <c r="A469">
        <f t="shared" si="19"/>
        <v>466</v>
      </c>
      <c r="B469" s="125" t="s">
        <v>763</v>
      </c>
      <c r="C469">
        <v>23.7</v>
      </c>
      <c r="D469">
        <v>23.92</v>
      </c>
      <c r="E469">
        <v>23.68</v>
      </c>
      <c r="F469">
        <v>23.68</v>
      </c>
      <c r="G469">
        <v>429600</v>
      </c>
    </row>
    <row r="470" spans="1:7">
      <c r="A470">
        <f t="shared" si="19"/>
        <v>467</v>
      </c>
      <c r="B470" s="125" t="s">
        <v>762</v>
      </c>
      <c r="C470">
        <v>23.5</v>
      </c>
      <c r="D470">
        <v>23.9</v>
      </c>
      <c r="E470">
        <v>23.5</v>
      </c>
      <c r="F470">
        <v>23.8</v>
      </c>
      <c r="G470">
        <v>477100</v>
      </c>
    </row>
    <row r="471" spans="1:7">
      <c r="A471">
        <f t="shared" si="19"/>
        <v>468</v>
      </c>
      <c r="B471" s="125" t="s">
        <v>761</v>
      </c>
      <c r="C471">
        <v>23.7</v>
      </c>
      <c r="D471">
        <v>24.06</v>
      </c>
      <c r="E471">
        <v>23.7</v>
      </c>
      <c r="F471">
        <v>23.82</v>
      </c>
      <c r="G471">
        <v>1162400</v>
      </c>
    </row>
    <row r="472" spans="1:7">
      <c r="A472">
        <f t="shared" si="19"/>
        <v>469</v>
      </c>
      <c r="B472" s="125" t="s">
        <v>760</v>
      </c>
      <c r="C472">
        <v>23.84</v>
      </c>
      <c r="D472">
        <v>23.96</v>
      </c>
      <c r="E472">
        <v>23.82</v>
      </c>
      <c r="F472">
        <v>23.94</v>
      </c>
      <c r="G472">
        <v>365200</v>
      </c>
    </row>
    <row r="473" spans="1:7">
      <c r="A473">
        <f t="shared" si="19"/>
        <v>470</v>
      </c>
      <c r="B473" s="125" t="s">
        <v>759</v>
      </c>
      <c r="C473">
        <v>24.08</v>
      </c>
      <c r="D473">
        <v>24.5</v>
      </c>
      <c r="E473">
        <v>23.94</v>
      </c>
      <c r="F473">
        <v>24.5</v>
      </c>
      <c r="G473">
        <v>188800</v>
      </c>
    </row>
    <row r="474" spans="1:7">
      <c r="A474">
        <f t="shared" si="19"/>
        <v>471</v>
      </c>
      <c r="B474" s="125" t="s">
        <v>758</v>
      </c>
      <c r="C474">
        <v>24.7</v>
      </c>
      <c r="D474">
        <v>24.7</v>
      </c>
      <c r="E474">
        <v>24.1</v>
      </c>
      <c r="F474">
        <v>24.6</v>
      </c>
      <c r="G474">
        <v>410200</v>
      </c>
    </row>
    <row r="475" spans="1:7">
      <c r="A475">
        <f t="shared" si="19"/>
        <v>472</v>
      </c>
      <c r="B475" s="125">
        <v>41317</v>
      </c>
      <c r="C475">
        <v>24.7</v>
      </c>
      <c r="D475">
        <v>24.7</v>
      </c>
      <c r="E475">
        <v>24</v>
      </c>
      <c r="F475">
        <v>24.3</v>
      </c>
      <c r="G475">
        <v>351700</v>
      </c>
    </row>
    <row r="476" spans="1:7">
      <c r="A476">
        <f t="shared" si="19"/>
        <v>473</v>
      </c>
      <c r="B476" s="125">
        <v>41345</v>
      </c>
      <c r="C476">
        <v>24.74</v>
      </c>
      <c r="D476">
        <v>24.74</v>
      </c>
      <c r="E476">
        <v>24</v>
      </c>
      <c r="F476">
        <v>24.3</v>
      </c>
      <c r="G476">
        <v>331700</v>
      </c>
    </row>
    <row r="477" spans="1:7">
      <c r="A477">
        <f t="shared" si="19"/>
        <v>474</v>
      </c>
      <c r="B477" s="125">
        <v>41376</v>
      </c>
      <c r="C477">
        <v>24.2</v>
      </c>
      <c r="D477">
        <v>24.3</v>
      </c>
      <c r="E477">
        <v>24</v>
      </c>
      <c r="F477">
        <v>24</v>
      </c>
      <c r="G477">
        <v>280400</v>
      </c>
    </row>
    <row r="478" spans="1:7">
      <c r="A478">
        <f t="shared" si="19"/>
        <v>475</v>
      </c>
      <c r="B478" s="125">
        <v>41406</v>
      </c>
      <c r="C478">
        <v>24</v>
      </c>
      <c r="D478">
        <v>24.4</v>
      </c>
      <c r="E478">
        <v>24</v>
      </c>
      <c r="F478">
        <v>24.4</v>
      </c>
      <c r="G478">
        <v>522500</v>
      </c>
    </row>
    <row r="479" spans="1:7">
      <c r="A479">
        <f t="shared" si="19"/>
        <v>476</v>
      </c>
      <c r="B479" s="125">
        <v>41437</v>
      </c>
      <c r="C479">
        <v>24.5</v>
      </c>
      <c r="D479">
        <v>24.86</v>
      </c>
      <c r="E479">
        <v>24.4</v>
      </c>
      <c r="F479">
        <v>24.4</v>
      </c>
      <c r="G479">
        <v>626600</v>
      </c>
    </row>
    <row r="480" spans="1:7">
      <c r="A480">
        <f t="shared" si="19"/>
        <v>477</v>
      </c>
      <c r="B480" s="125">
        <v>41529</v>
      </c>
      <c r="C480">
        <v>24.5</v>
      </c>
      <c r="D480">
        <v>24.5</v>
      </c>
      <c r="E480">
        <v>23.92</v>
      </c>
      <c r="F480">
        <v>23.92</v>
      </c>
      <c r="G480">
        <v>529200</v>
      </c>
    </row>
    <row r="481" spans="1:7">
      <c r="A481">
        <f t="shared" si="19"/>
        <v>478</v>
      </c>
      <c r="B481" s="125">
        <v>41559</v>
      </c>
      <c r="C481">
        <v>24.26</v>
      </c>
      <c r="D481">
        <v>24.48</v>
      </c>
      <c r="E481">
        <v>24.1</v>
      </c>
      <c r="F481">
        <v>24.36</v>
      </c>
      <c r="G481">
        <v>954100</v>
      </c>
    </row>
    <row r="482" spans="1:7">
      <c r="A482">
        <f t="shared" si="19"/>
        <v>479</v>
      </c>
      <c r="B482" s="125">
        <v>41590</v>
      </c>
      <c r="C482">
        <v>24.34</v>
      </c>
      <c r="D482">
        <v>24.34</v>
      </c>
      <c r="E482">
        <v>24.24</v>
      </c>
      <c r="F482">
        <v>24.28</v>
      </c>
      <c r="G482">
        <v>721700</v>
      </c>
    </row>
    <row r="483" spans="1:7">
      <c r="A483">
        <f t="shared" si="19"/>
        <v>480</v>
      </c>
      <c r="B483" s="125">
        <v>41620</v>
      </c>
      <c r="C483">
        <v>24.28</v>
      </c>
      <c r="D483">
        <v>24.74</v>
      </c>
      <c r="E483">
        <v>24.28</v>
      </c>
      <c r="F483">
        <v>24.5</v>
      </c>
      <c r="G483">
        <v>385400</v>
      </c>
    </row>
    <row r="484" spans="1:7">
      <c r="A484">
        <f t="shared" si="19"/>
        <v>481</v>
      </c>
      <c r="B484" s="125" t="s">
        <v>757</v>
      </c>
      <c r="C484">
        <v>24.8</v>
      </c>
      <c r="D484">
        <v>24.9</v>
      </c>
      <c r="E484">
        <v>24.28</v>
      </c>
      <c r="F484">
        <v>24.9</v>
      </c>
      <c r="G484">
        <v>443400</v>
      </c>
    </row>
    <row r="485" spans="1:7">
      <c r="A485">
        <f t="shared" si="19"/>
        <v>482</v>
      </c>
      <c r="B485" s="125" t="s">
        <v>756</v>
      </c>
      <c r="C485">
        <v>24.9</v>
      </c>
      <c r="D485">
        <v>25.1</v>
      </c>
      <c r="E485">
        <v>24.56</v>
      </c>
      <c r="F485">
        <v>24.86</v>
      </c>
      <c r="G485">
        <v>265500</v>
      </c>
    </row>
    <row r="486" spans="1:7">
      <c r="A486">
        <f t="shared" si="19"/>
        <v>483</v>
      </c>
      <c r="B486" s="125" t="s">
        <v>755</v>
      </c>
      <c r="C486">
        <v>24.88</v>
      </c>
      <c r="D486">
        <v>25</v>
      </c>
      <c r="E486">
        <v>24.46</v>
      </c>
      <c r="F486">
        <v>24.9</v>
      </c>
      <c r="G486">
        <v>554400</v>
      </c>
    </row>
    <row r="487" spans="1:7">
      <c r="A487">
        <f t="shared" si="19"/>
        <v>484</v>
      </c>
      <c r="B487" s="125" t="s">
        <v>754</v>
      </c>
      <c r="C487">
        <v>24.52</v>
      </c>
      <c r="D487">
        <v>25</v>
      </c>
      <c r="E487">
        <v>24.52</v>
      </c>
      <c r="F487">
        <v>24.6</v>
      </c>
      <c r="G487">
        <v>329200</v>
      </c>
    </row>
    <row r="488" spans="1:7">
      <c r="A488">
        <f t="shared" si="19"/>
        <v>485</v>
      </c>
      <c r="B488" s="125" t="s">
        <v>753</v>
      </c>
      <c r="C488">
        <v>24.98</v>
      </c>
      <c r="D488">
        <v>25</v>
      </c>
      <c r="E488">
        <v>24.58</v>
      </c>
      <c r="F488">
        <v>24.9</v>
      </c>
      <c r="G488">
        <v>734700</v>
      </c>
    </row>
    <row r="489" spans="1:7">
      <c r="A489">
        <f t="shared" si="19"/>
        <v>486</v>
      </c>
      <c r="B489" s="125" t="s">
        <v>752</v>
      </c>
      <c r="C489">
        <v>24.6</v>
      </c>
      <c r="D489">
        <v>25</v>
      </c>
      <c r="E489">
        <v>23.88</v>
      </c>
      <c r="F489">
        <v>24.2</v>
      </c>
      <c r="G489">
        <v>496500</v>
      </c>
    </row>
    <row r="490" spans="1:7">
      <c r="A490">
        <f t="shared" si="19"/>
        <v>487</v>
      </c>
      <c r="B490" s="125" t="s">
        <v>751</v>
      </c>
      <c r="C490">
        <v>24.2</v>
      </c>
      <c r="D490">
        <v>24.36</v>
      </c>
      <c r="E490">
        <v>23.88</v>
      </c>
      <c r="F490">
        <v>23.92</v>
      </c>
      <c r="G490">
        <v>205700</v>
      </c>
    </row>
    <row r="491" spans="1:7">
      <c r="A491">
        <f t="shared" si="19"/>
        <v>488</v>
      </c>
      <c r="B491" s="125" t="s">
        <v>750</v>
      </c>
      <c r="C491">
        <v>23.8</v>
      </c>
      <c r="D491">
        <v>24.66</v>
      </c>
      <c r="E491">
        <v>23.8</v>
      </c>
      <c r="F491">
        <v>24.22</v>
      </c>
      <c r="G491">
        <v>142000</v>
      </c>
    </row>
    <row r="492" spans="1:7">
      <c r="A492">
        <f t="shared" si="19"/>
        <v>489</v>
      </c>
      <c r="B492" s="125" t="s">
        <v>749</v>
      </c>
      <c r="C492">
        <v>24</v>
      </c>
      <c r="D492">
        <v>24.38</v>
      </c>
      <c r="E492">
        <v>24</v>
      </c>
      <c r="F492">
        <v>24.1</v>
      </c>
      <c r="G492">
        <v>99300</v>
      </c>
    </row>
    <row r="493" spans="1:7">
      <c r="A493">
        <f t="shared" si="19"/>
        <v>490</v>
      </c>
      <c r="B493" s="125" t="s">
        <v>748</v>
      </c>
      <c r="C493">
        <v>24.1</v>
      </c>
      <c r="D493">
        <v>24.96</v>
      </c>
      <c r="E493">
        <v>24.1</v>
      </c>
      <c r="F493">
        <v>24.6</v>
      </c>
      <c r="G493">
        <v>429300</v>
      </c>
    </row>
    <row r="494" spans="1:7">
      <c r="A494">
        <f t="shared" si="19"/>
        <v>491</v>
      </c>
      <c r="B494" s="125" t="s">
        <v>747</v>
      </c>
      <c r="C494">
        <v>24.8</v>
      </c>
      <c r="D494">
        <v>25.04</v>
      </c>
      <c r="E494">
        <v>24.76</v>
      </c>
      <c r="F494">
        <v>24.96</v>
      </c>
      <c r="G494">
        <v>422100</v>
      </c>
    </row>
    <row r="495" spans="1:7">
      <c r="A495">
        <f t="shared" si="19"/>
        <v>492</v>
      </c>
      <c r="B495" s="125" t="s">
        <v>746</v>
      </c>
      <c r="C495">
        <v>24.94</v>
      </c>
      <c r="D495">
        <v>25.28</v>
      </c>
      <c r="E495">
        <v>24.5</v>
      </c>
      <c r="F495">
        <v>24.9</v>
      </c>
      <c r="G495">
        <v>432700</v>
      </c>
    </row>
    <row r="496" spans="1:7">
      <c r="A496">
        <f t="shared" si="19"/>
        <v>493</v>
      </c>
      <c r="B496" s="125">
        <v>41671</v>
      </c>
      <c r="C496">
        <v>24.9</v>
      </c>
      <c r="D496">
        <v>24.9</v>
      </c>
      <c r="E496">
        <v>24.22</v>
      </c>
      <c r="F496">
        <v>24.32</v>
      </c>
      <c r="G496">
        <v>295200</v>
      </c>
    </row>
    <row r="497" spans="1:7">
      <c r="A497">
        <f t="shared" si="19"/>
        <v>494</v>
      </c>
      <c r="B497" s="125">
        <v>41699</v>
      </c>
      <c r="C497">
        <v>24.2</v>
      </c>
      <c r="D497">
        <v>24.48</v>
      </c>
      <c r="E497">
        <v>24.12</v>
      </c>
      <c r="F497">
        <v>24.12</v>
      </c>
      <c r="G497">
        <v>193900</v>
      </c>
    </row>
    <row r="498" spans="1:7">
      <c r="A498">
        <f t="shared" si="19"/>
        <v>495</v>
      </c>
      <c r="B498" s="125">
        <v>41791</v>
      </c>
      <c r="C498">
        <v>24.7</v>
      </c>
      <c r="D498">
        <v>24.7</v>
      </c>
      <c r="E498">
        <v>24.18</v>
      </c>
      <c r="F498">
        <v>24.24</v>
      </c>
      <c r="G498">
        <v>529900</v>
      </c>
    </row>
    <row r="499" spans="1:7">
      <c r="A499">
        <f t="shared" si="19"/>
        <v>496</v>
      </c>
      <c r="B499" s="125">
        <v>41821</v>
      </c>
      <c r="C499">
        <v>24.12</v>
      </c>
      <c r="D499">
        <v>24.38</v>
      </c>
      <c r="E499">
        <v>24</v>
      </c>
      <c r="F499">
        <v>24</v>
      </c>
      <c r="G499">
        <v>902200</v>
      </c>
    </row>
    <row r="500" spans="1:7">
      <c r="A500">
        <f t="shared" si="19"/>
        <v>497</v>
      </c>
      <c r="B500" s="125">
        <v>41852</v>
      </c>
      <c r="C500">
        <v>24.08</v>
      </c>
      <c r="D500">
        <v>24.08</v>
      </c>
      <c r="E500">
        <v>23.96</v>
      </c>
      <c r="F500">
        <v>24</v>
      </c>
      <c r="G500">
        <v>710700</v>
      </c>
    </row>
    <row r="501" spans="1:7">
      <c r="A501">
        <f t="shared" si="19"/>
        <v>498</v>
      </c>
      <c r="B501" s="125">
        <v>41883</v>
      </c>
      <c r="C501">
        <v>23.9</v>
      </c>
      <c r="D501">
        <v>24.2</v>
      </c>
      <c r="E501">
        <v>23.84</v>
      </c>
      <c r="F501">
        <v>23.9</v>
      </c>
      <c r="G501">
        <v>754100</v>
      </c>
    </row>
    <row r="502" spans="1:7">
      <c r="A502">
        <f t="shared" si="19"/>
        <v>499</v>
      </c>
      <c r="B502" s="125">
        <v>41913</v>
      </c>
      <c r="C502">
        <v>23.9</v>
      </c>
      <c r="D502">
        <v>23.92</v>
      </c>
      <c r="E502">
        <v>23.86</v>
      </c>
      <c r="F502">
        <v>23.9</v>
      </c>
      <c r="G502">
        <v>228700</v>
      </c>
    </row>
    <row r="503" spans="1:7">
      <c r="A503">
        <f t="shared" si="19"/>
        <v>500</v>
      </c>
      <c r="B503" s="125" t="s">
        <v>745</v>
      </c>
      <c r="C503">
        <v>24</v>
      </c>
      <c r="D503">
        <v>24</v>
      </c>
      <c r="E503">
        <v>23.8</v>
      </c>
      <c r="F503">
        <v>24</v>
      </c>
      <c r="G503">
        <v>616700</v>
      </c>
    </row>
    <row r="504" spans="1:7">
      <c r="A504">
        <f t="shared" si="19"/>
        <v>501</v>
      </c>
      <c r="B504" s="125" t="s">
        <v>744</v>
      </c>
      <c r="C504">
        <v>24.04</v>
      </c>
      <c r="D504">
        <v>24.04</v>
      </c>
      <c r="E504">
        <v>23.3</v>
      </c>
      <c r="F504">
        <v>23.88</v>
      </c>
      <c r="G504">
        <v>593700</v>
      </c>
    </row>
    <row r="505" spans="1:7">
      <c r="A505">
        <f t="shared" si="19"/>
        <v>502</v>
      </c>
      <c r="B505" s="125" t="s">
        <v>743</v>
      </c>
      <c r="C505">
        <v>23.7</v>
      </c>
      <c r="D505">
        <v>24.1</v>
      </c>
      <c r="E505">
        <v>23.54</v>
      </c>
      <c r="F505">
        <v>23.66</v>
      </c>
      <c r="G505">
        <v>941600</v>
      </c>
    </row>
    <row r="506" spans="1:7">
      <c r="A506">
        <f t="shared" si="19"/>
        <v>503</v>
      </c>
      <c r="B506" s="125" t="s">
        <v>742</v>
      </c>
      <c r="C506">
        <v>23.26</v>
      </c>
      <c r="D506">
        <v>23.86</v>
      </c>
      <c r="E506">
        <v>23.12</v>
      </c>
      <c r="F506">
        <v>23.6</v>
      </c>
      <c r="G506">
        <v>370900</v>
      </c>
    </row>
    <row r="507" spans="1:7">
      <c r="A507">
        <f t="shared" si="19"/>
        <v>504</v>
      </c>
      <c r="B507" s="125" t="s">
        <v>741</v>
      </c>
      <c r="C507">
        <v>23.28</v>
      </c>
      <c r="D507">
        <v>23.7</v>
      </c>
      <c r="E507">
        <v>23.28</v>
      </c>
      <c r="F507">
        <v>23.62</v>
      </c>
      <c r="G507">
        <v>613400</v>
      </c>
    </row>
    <row r="508" spans="1:7">
      <c r="A508">
        <f t="shared" si="19"/>
        <v>505</v>
      </c>
      <c r="B508" s="125" t="s">
        <v>740</v>
      </c>
      <c r="C508">
        <v>23.78</v>
      </c>
      <c r="D508">
        <v>23.82</v>
      </c>
      <c r="E508">
        <v>23.32</v>
      </c>
      <c r="F508">
        <v>23.62</v>
      </c>
      <c r="G508">
        <v>729200</v>
      </c>
    </row>
    <row r="509" spans="1:7">
      <c r="A509">
        <f t="shared" si="19"/>
        <v>506</v>
      </c>
      <c r="B509" s="125" t="s">
        <v>739</v>
      </c>
      <c r="C509">
        <v>23.62</v>
      </c>
      <c r="D509">
        <v>24.82</v>
      </c>
      <c r="E509">
        <v>23.32</v>
      </c>
      <c r="F509">
        <v>24.82</v>
      </c>
      <c r="G509">
        <v>1428700</v>
      </c>
    </row>
    <row r="510" spans="1:7">
      <c r="A510">
        <f t="shared" si="19"/>
        <v>507</v>
      </c>
      <c r="B510" s="125" t="s">
        <v>738</v>
      </c>
      <c r="C510">
        <v>24.36</v>
      </c>
      <c r="D510">
        <v>24.36</v>
      </c>
      <c r="E510">
        <v>23.6</v>
      </c>
      <c r="F510">
        <v>23.74</v>
      </c>
      <c r="G510">
        <v>1162600</v>
      </c>
    </row>
    <row r="511" spans="1:7">
      <c r="A511">
        <f t="shared" si="19"/>
        <v>508</v>
      </c>
      <c r="B511" s="125" t="s">
        <v>737</v>
      </c>
      <c r="C511">
        <v>23.62</v>
      </c>
      <c r="D511">
        <v>23.7</v>
      </c>
      <c r="E511">
        <v>23.12</v>
      </c>
      <c r="F511">
        <v>23.48</v>
      </c>
      <c r="G511">
        <v>1913600</v>
      </c>
    </row>
    <row r="512" spans="1:7">
      <c r="A512">
        <f t="shared" si="19"/>
        <v>509</v>
      </c>
      <c r="B512" s="125" t="s">
        <v>736</v>
      </c>
      <c r="C512">
        <v>23.68</v>
      </c>
      <c r="D512">
        <v>23.68</v>
      </c>
      <c r="E512">
        <v>23.16</v>
      </c>
      <c r="F512">
        <v>23.5</v>
      </c>
      <c r="G512">
        <v>921600</v>
      </c>
    </row>
    <row r="513" spans="1:7">
      <c r="A513">
        <f t="shared" si="19"/>
        <v>510</v>
      </c>
      <c r="B513" s="125" t="s">
        <v>735</v>
      </c>
      <c r="C513">
        <v>23.26</v>
      </c>
      <c r="D513">
        <v>23.56</v>
      </c>
      <c r="E513">
        <v>23.16</v>
      </c>
      <c r="F513">
        <v>23.38</v>
      </c>
      <c r="G513">
        <v>525400</v>
      </c>
    </row>
    <row r="514" spans="1:7">
      <c r="A514">
        <f t="shared" si="19"/>
        <v>511</v>
      </c>
      <c r="B514" s="125" t="s">
        <v>734</v>
      </c>
      <c r="C514">
        <v>23.52</v>
      </c>
      <c r="D514">
        <v>23.52</v>
      </c>
      <c r="E514">
        <v>23.2</v>
      </c>
      <c r="F514">
        <v>23.42</v>
      </c>
      <c r="G514">
        <v>1550800</v>
      </c>
    </row>
    <row r="515" spans="1:7">
      <c r="A515">
        <f t="shared" si="19"/>
        <v>512</v>
      </c>
      <c r="B515" s="125">
        <v>41731</v>
      </c>
      <c r="C515">
        <v>23.14</v>
      </c>
      <c r="D515">
        <v>23.2</v>
      </c>
      <c r="E515">
        <v>22.82</v>
      </c>
      <c r="F515">
        <v>23.02</v>
      </c>
      <c r="G515">
        <v>850600</v>
      </c>
    </row>
    <row r="516" spans="1:7">
      <c r="A516">
        <f t="shared" ref="A516:A579" si="20">A515+1</f>
        <v>513</v>
      </c>
      <c r="B516" s="125">
        <v>41761</v>
      </c>
      <c r="C516">
        <v>23</v>
      </c>
      <c r="D516">
        <v>23.14</v>
      </c>
      <c r="E516">
        <v>23</v>
      </c>
      <c r="F516">
        <v>23.1</v>
      </c>
      <c r="G516">
        <v>1153600</v>
      </c>
    </row>
    <row r="517" spans="1:7">
      <c r="A517">
        <f t="shared" si="20"/>
        <v>514</v>
      </c>
      <c r="B517" s="125">
        <v>41792</v>
      </c>
      <c r="C517">
        <v>23.26</v>
      </c>
      <c r="D517">
        <v>23.84</v>
      </c>
      <c r="E517">
        <v>23.04</v>
      </c>
      <c r="F517">
        <v>23.6</v>
      </c>
      <c r="G517">
        <v>719200</v>
      </c>
    </row>
    <row r="518" spans="1:7">
      <c r="A518">
        <f t="shared" si="20"/>
        <v>515</v>
      </c>
      <c r="B518" s="125">
        <v>41822</v>
      </c>
      <c r="C518">
        <v>23.3</v>
      </c>
      <c r="D518">
        <v>23.96</v>
      </c>
      <c r="E518">
        <v>23.24</v>
      </c>
      <c r="F518">
        <v>23.58</v>
      </c>
      <c r="G518">
        <v>416300</v>
      </c>
    </row>
    <row r="519" spans="1:7">
      <c r="A519">
        <f t="shared" si="20"/>
        <v>516</v>
      </c>
      <c r="B519" s="125">
        <v>41914</v>
      </c>
      <c r="C519">
        <v>23.58</v>
      </c>
      <c r="D519">
        <v>23.76</v>
      </c>
      <c r="E519">
        <v>23.52</v>
      </c>
      <c r="F519">
        <v>23.52</v>
      </c>
      <c r="G519">
        <v>175200</v>
      </c>
    </row>
    <row r="520" spans="1:7">
      <c r="A520">
        <f t="shared" si="20"/>
        <v>517</v>
      </c>
      <c r="B520" s="125">
        <v>41945</v>
      </c>
      <c r="C520">
        <v>23.72</v>
      </c>
      <c r="D520">
        <v>23.86</v>
      </c>
      <c r="E520">
        <v>23.38</v>
      </c>
      <c r="F520">
        <v>23.8</v>
      </c>
      <c r="G520">
        <v>212400</v>
      </c>
    </row>
    <row r="521" spans="1:7">
      <c r="A521">
        <f t="shared" si="20"/>
        <v>518</v>
      </c>
      <c r="B521" s="125">
        <v>41975</v>
      </c>
      <c r="C521">
        <v>23.58</v>
      </c>
      <c r="D521">
        <v>24.42</v>
      </c>
      <c r="E521">
        <v>23.58</v>
      </c>
      <c r="F521">
        <v>24.22</v>
      </c>
      <c r="G521">
        <v>259600</v>
      </c>
    </row>
    <row r="522" spans="1:7">
      <c r="A522">
        <f t="shared" si="20"/>
        <v>519</v>
      </c>
      <c r="B522" s="125" t="s">
        <v>733</v>
      </c>
      <c r="C522">
        <v>24.28</v>
      </c>
      <c r="D522">
        <v>24.32</v>
      </c>
      <c r="E522">
        <v>23.42</v>
      </c>
      <c r="F522">
        <v>23.52</v>
      </c>
      <c r="G522">
        <v>1148400</v>
      </c>
    </row>
    <row r="523" spans="1:7">
      <c r="A523">
        <f t="shared" si="20"/>
        <v>520</v>
      </c>
      <c r="B523" s="125" t="s">
        <v>732</v>
      </c>
      <c r="C523">
        <v>23.6</v>
      </c>
      <c r="D523">
        <v>23.6</v>
      </c>
      <c r="E523">
        <v>23.34</v>
      </c>
      <c r="F523">
        <v>23.5</v>
      </c>
      <c r="G523">
        <v>1352900</v>
      </c>
    </row>
    <row r="524" spans="1:7">
      <c r="A524">
        <f t="shared" si="20"/>
        <v>521</v>
      </c>
      <c r="B524" s="125" t="s">
        <v>731</v>
      </c>
      <c r="C524">
        <v>23.66</v>
      </c>
      <c r="D524">
        <v>24.18</v>
      </c>
      <c r="E524">
        <v>23.5</v>
      </c>
      <c r="F524">
        <v>23.88</v>
      </c>
      <c r="G524">
        <v>207200</v>
      </c>
    </row>
    <row r="525" spans="1:7">
      <c r="A525">
        <f t="shared" si="20"/>
        <v>522</v>
      </c>
      <c r="B525" s="125" t="s">
        <v>730</v>
      </c>
      <c r="C525">
        <v>24</v>
      </c>
      <c r="D525">
        <v>24</v>
      </c>
      <c r="E525">
        <v>23.48</v>
      </c>
      <c r="F525">
        <v>23.6</v>
      </c>
      <c r="G525">
        <v>1542100</v>
      </c>
    </row>
    <row r="526" spans="1:7">
      <c r="A526">
        <f t="shared" si="20"/>
        <v>523</v>
      </c>
      <c r="B526" s="125" t="s">
        <v>729</v>
      </c>
      <c r="C526">
        <v>23.72</v>
      </c>
      <c r="D526">
        <v>24.5</v>
      </c>
      <c r="E526">
        <v>23.6</v>
      </c>
      <c r="F526">
        <v>24.5</v>
      </c>
      <c r="G526">
        <v>255700</v>
      </c>
    </row>
    <row r="527" spans="1:7">
      <c r="A527">
        <f t="shared" si="20"/>
        <v>524</v>
      </c>
      <c r="B527" s="125" t="s">
        <v>728</v>
      </c>
      <c r="C527">
        <v>24.36</v>
      </c>
      <c r="D527">
        <v>24.36</v>
      </c>
      <c r="E527">
        <v>23.9</v>
      </c>
      <c r="F527">
        <v>24.14</v>
      </c>
      <c r="G527">
        <v>541000</v>
      </c>
    </row>
    <row r="528" spans="1:7">
      <c r="A528">
        <f t="shared" si="20"/>
        <v>525</v>
      </c>
      <c r="B528" s="125" t="s">
        <v>727</v>
      </c>
      <c r="C528">
        <v>24.18</v>
      </c>
      <c r="D528">
        <v>24.18</v>
      </c>
      <c r="E528">
        <v>23.8</v>
      </c>
      <c r="F528">
        <v>24</v>
      </c>
      <c r="G528">
        <v>178100</v>
      </c>
    </row>
    <row r="529" spans="1:7">
      <c r="A529">
        <f t="shared" si="20"/>
        <v>526</v>
      </c>
      <c r="B529" s="125" t="s">
        <v>726</v>
      </c>
      <c r="C529">
        <v>24.18</v>
      </c>
      <c r="D529">
        <v>24.4</v>
      </c>
      <c r="E529">
        <v>23.8</v>
      </c>
      <c r="F529">
        <v>24.4</v>
      </c>
      <c r="G529">
        <v>739500</v>
      </c>
    </row>
    <row r="530" spans="1:7">
      <c r="A530">
        <f t="shared" si="20"/>
        <v>527</v>
      </c>
      <c r="B530" s="125" t="s">
        <v>725</v>
      </c>
      <c r="C530">
        <v>24.46</v>
      </c>
      <c r="D530">
        <v>24.5</v>
      </c>
      <c r="E530">
        <v>23.78</v>
      </c>
      <c r="F530">
        <v>23.9</v>
      </c>
      <c r="G530">
        <v>1092900</v>
      </c>
    </row>
    <row r="531" spans="1:7">
      <c r="A531">
        <f t="shared" si="20"/>
        <v>528</v>
      </c>
      <c r="B531" s="125" t="s">
        <v>724</v>
      </c>
      <c r="C531">
        <v>23.88</v>
      </c>
      <c r="D531">
        <v>24.18</v>
      </c>
      <c r="E531">
        <v>23.7</v>
      </c>
      <c r="F531">
        <v>23.7</v>
      </c>
      <c r="G531">
        <v>1576400</v>
      </c>
    </row>
    <row r="532" spans="1:7">
      <c r="A532">
        <f t="shared" si="20"/>
        <v>529</v>
      </c>
      <c r="B532" s="125" t="s">
        <v>723</v>
      </c>
      <c r="C532">
        <v>23.9</v>
      </c>
      <c r="D532">
        <v>24.06</v>
      </c>
      <c r="E532">
        <v>23.8</v>
      </c>
      <c r="F532">
        <v>23.96</v>
      </c>
      <c r="G532">
        <v>683200</v>
      </c>
    </row>
    <row r="533" spans="1:7">
      <c r="A533">
        <f t="shared" si="20"/>
        <v>530</v>
      </c>
      <c r="B533" s="125" t="s">
        <v>722</v>
      </c>
      <c r="C533">
        <v>23.8</v>
      </c>
      <c r="D533">
        <v>24</v>
      </c>
      <c r="E533">
        <v>23.74</v>
      </c>
      <c r="F533">
        <v>23.98</v>
      </c>
      <c r="G533">
        <v>1080000</v>
      </c>
    </row>
    <row r="534" spans="1:7">
      <c r="A534">
        <f t="shared" si="20"/>
        <v>531</v>
      </c>
      <c r="B534" s="125">
        <v>41701</v>
      </c>
      <c r="C534">
        <v>23.92</v>
      </c>
      <c r="D534">
        <v>23.92</v>
      </c>
      <c r="E534">
        <v>23.2</v>
      </c>
      <c r="F534">
        <v>23.6</v>
      </c>
      <c r="G534">
        <v>968200</v>
      </c>
    </row>
    <row r="535" spans="1:7">
      <c r="A535">
        <f t="shared" si="20"/>
        <v>532</v>
      </c>
      <c r="B535" s="125">
        <v>41732</v>
      </c>
      <c r="C535">
        <v>23.7</v>
      </c>
      <c r="D535">
        <v>23.82</v>
      </c>
      <c r="E535">
        <v>23.58</v>
      </c>
      <c r="F535">
        <v>23.82</v>
      </c>
      <c r="G535">
        <v>1172400</v>
      </c>
    </row>
    <row r="536" spans="1:7">
      <c r="A536">
        <f t="shared" si="20"/>
        <v>533</v>
      </c>
      <c r="B536" s="125">
        <v>41762</v>
      </c>
      <c r="C536">
        <v>23.98</v>
      </c>
      <c r="D536">
        <v>23.98</v>
      </c>
      <c r="E536">
        <v>23.64</v>
      </c>
      <c r="F536">
        <v>23.64</v>
      </c>
      <c r="G536">
        <v>730000</v>
      </c>
    </row>
    <row r="537" spans="1:7">
      <c r="A537">
        <f t="shared" si="20"/>
        <v>534</v>
      </c>
      <c r="B537" s="125">
        <v>41793</v>
      </c>
      <c r="C537">
        <v>23.64</v>
      </c>
      <c r="D537">
        <v>24.06</v>
      </c>
      <c r="E537">
        <v>23.64</v>
      </c>
      <c r="F537">
        <v>23.9</v>
      </c>
      <c r="G537">
        <v>2231900</v>
      </c>
    </row>
    <row r="538" spans="1:7">
      <c r="A538">
        <f t="shared" si="20"/>
        <v>535</v>
      </c>
      <c r="B538" s="125">
        <v>41823</v>
      </c>
      <c r="C538">
        <v>23.9</v>
      </c>
      <c r="D538">
        <v>23.9</v>
      </c>
      <c r="E538">
        <v>23.84</v>
      </c>
      <c r="F538">
        <v>23.88</v>
      </c>
      <c r="G538">
        <v>737000</v>
      </c>
    </row>
    <row r="539" spans="1:7">
      <c r="A539">
        <f t="shared" si="20"/>
        <v>536</v>
      </c>
      <c r="B539" s="125">
        <v>41915</v>
      </c>
      <c r="C539">
        <v>23.42</v>
      </c>
      <c r="D539">
        <v>23.9</v>
      </c>
      <c r="E539">
        <v>23.36</v>
      </c>
      <c r="F539">
        <v>23.78</v>
      </c>
      <c r="G539">
        <v>889800</v>
      </c>
    </row>
    <row r="540" spans="1:7">
      <c r="A540">
        <f t="shared" si="20"/>
        <v>537</v>
      </c>
      <c r="B540" s="125">
        <v>41946</v>
      </c>
      <c r="C540">
        <v>23.98</v>
      </c>
      <c r="D540">
        <v>23.98</v>
      </c>
      <c r="E540">
        <v>23.7</v>
      </c>
      <c r="F540">
        <v>23.8</v>
      </c>
      <c r="G540">
        <v>483100</v>
      </c>
    </row>
    <row r="541" spans="1:7">
      <c r="A541">
        <f t="shared" si="20"/>
        <v>538</v>
      </c>
      <c r="B541" s="125">
        <v>41976</v>
      </c>
      <c r="C541">
        <v>23.6</v>
      </c>
      <c r="D541">
        <v>23.86</v>
      </c>
      <c r="E541">
        <v>23.6</v>
      </c>
      <c r="F541">
        <v>23.8</v>
      </c>
      <c r="G541">
        <v>1726000</v>
      </c>
    </row>
    <row r="542" spans="1:7">
      <c r="A542">
        <f t="shared" si="20"/>
        <v>539</v>
      </c>
      <c r="B542" s="125" t="s">
        <v>721</v>
      </c>
      <c r="C542">
        <v>23.9</v>
      </c>
      <c r="D542">
        <v>24</v>
      </c>
      <c r="E542">
        <v>23.68</v>
      </c>
      <c r="F542">
        <v>23.94</v>
      </c>
      <c r="G542">
        <v>488600</v>
      </c>
    </row>
    <row r="543" spans="1:7">
      <c r="A543">
        <f t="shared" si="20"/>
        <v>540</v>
      </c>
      <c r="B543" s="125" t="s">
        <v>720</v>
      </c>
      <c r="C543">
        <v>23.98</v>
      </c>
      <c r="D543">
        <v>23.98</v>
      </c>
      <c r="E543">
        <v>23.5</v>
      </c>
      <c r="F543">
        <v>23.76</v>
      </c>
      <c r="G543">
        <v>888700</v>
      </c>
    </row>
    <row r="544" spans="1:7">
      <c r="A544">
        <f t="shared" si="20"/>
        <v>541</v>
      </c>
      <c r="B544" s="125" t="s">
        <v>719</v>
      </c>
      <c r="C544">
        <v>23.3</v>
      </c>
      <c r="D544">
        <v>24.1</v>
      </c>
      <c r="E544">
        <v>23.3</v>
      </c>
      <c r="F544">
        <v>24.1</v>
      </c>
      <c r="G544">
        <v>200500</v>
      </c>
    </row>
    <row r="545" spans="1:7">
      <c r="A545">
        <f t="shared" si="20"/>
        <v>542</v>
      </c>
      <c r="B545" s="125" t="s">
        <v>718</v>
      </c>
      <c r="C545">
        <v>24.08</v>
      </c>
      <c r="D545">
        <v>24.08</v>
      </c>
      <c r="E545">
        <v>23.7</v>
      </c>
      <c r="F545">
        <v>23.7</v>
      </c>
      <c r="G545">
        <v>643900</v>
      </c>
    </row>
    <row r="546" spans="1:7">
      <c r="A546">
        <f t="shared" si="20"/>
        <v>543</v>
      </c>
      <c r="B546" s="125" t="s">
        <v>717</v>
      </c>
      <c r="C546">
        <v>23.7</v>
      </c>
      <c r="D546">
        <v>23.72</v>
      </c>
      <c r="E546">
        <v>23.64</v>
      </c>
      <c r="F546">
        <v>23.72</v>
      </c>
      <c r="G546">
        <v>202000</v>
      </c>
    </row>
    <row r="547" spans="1:7">
      <c r="A547">
        <f t="shared" si="20"/>
        <v>544</v>
      </c>
      <c r="B547" s="125" t="s">
        <v>716</v>
      </c>
      <c r="C547">
        <v>23.72</v>
      </c>
      <c r="D547">
        <v>23.76</v>
      </c>
      <c r="E547">
        <v>23.52</v>
      </c>
      <c r="F547">
        <v>23.7</v>
      </c>
      <c r="G547">
        <v>785600</v>
      </c>
    </row>
    <row r="548" spans="1:7">
      <c r="A548">
        <f t="shared" si="20"/>
        <v>545</v>
      </c>
      <c r="B548" s="125" t="s">
        <v>715</v>
      </c>
      <c r="C548">
        <v>23.7</v>
      </c>
      <c r="D548">
        <v>23.96</v>
      </c>
      <c r="E548">
        <v>23.7</v>
      </c>
      <c r="F548">
        <v>23.7</v>
      </c>
      <c r="G548">
        <v>1418300</v>
      </c>
    </row>
    <row r="549" spans="1:7">
      <c r="A549">
        <f t="shared" si="20"/>
        <v>546</v>
      </c>
      <c r="B549" s="125" t="s">
        <v>714</v>
      </c>
      <c r="C549">
        <v>23.78</v>
      </c>
      <c r="D549">
        <v>24</v>
      </c>
      <c r="E549">
        <v>23.76</v>
      </c>
      <c r="F549">
        <v>24</v>
      </c>
      <c r="G549">
        <v>580800</v>
      </c>
    </row>
    <row r="550" spans="1:7">
      <c r="A550">
        <f t="shared" si="20"/>
        <v>547</v>
      </c>
      <c r="B550" s="125" t="s">
        <v>713</v>
      </c>
      <c r="C550">
        <v>23.98</v>
      </c>
      <c r="D550">
        <v>24.04</v>
      </c>
      <c r="E550">
        <v>23.8</v>
      </c>
      <c r="F550">
        <v>24.04</v>
      </c>
      <c r="G550">
        <v>632900</v>
      </c>
    </row>
    <row r="551" spans="1:7">
      <c r="A551">
        <f t="shared" si="20"/>
        <v>548</v>
      </c>
      <c r="B551" s="125" t="s">
        <v>712</v>
      </c>
      <c r="C551">
        <v>24</v>
      </c>
      <c r="D551">
        <v>24.18</v>
      </c>
      <c r="E551">
        <v>23.96</v>
      </c>
      <c r="F551">
        <v>24.06</v>
      </c>
      <c r="G551">
        <v>350600</v>
      </c>
    </row>
    <row r="552" spans="1:7">
      <c r="A552">
        <f t="shared" si="20"/>
        <v>549</v>
      </c>
      <c r="B552" s="125" t="s">
        <v>711</v>
      </c>
      <c r="C552">
        <v>24</v>
      </c>
      <c r="D552">
        <v>24.2</v>
      </c>
      <c r="E552">
        <v>23.76</v>
      </c>
      <c r="F552">
        <v>24.2</v>
      </c>
      <c r="G552">
        <v>525200</v>
      </c>
    </row>
    <row r="553" spans="1:7">
      <c r="A553">
        <f t="shared" si="20"/>
        <v>550</v>
      </c>
      <c r="B553" s="125" t="s">
        <v>710</v>
      </c>
      <c r="C553">
        <v>23.86</v>
      </c>
      <c r="D553">
        <v>24.92</v>
      </c>
      <c r="E553">
        <v>23.86</v>
      </c>
      <c r="F553">
        <v>24.92</v>
      </c>
      <c r="G553">
        <v>510100</v>
      </c>
    </row>
    <row r="554" spans="1:7">
      <c r="A554">
        <f t="shared" si="20"/>
        <v>551</v>
      </c>
      <c r="B554" s="125" t="s">
        <v>709</v>
      </c>
      <c r="C554">
        <v>24.9</v>
      </c>
      <c r="D554">
        <v>24.9</v>
      </c>
      <c r="E554">
        <v>23.7</v>
      </c>
      <c r="F554">
        <v>24.2</v>
      </c>
      <c r="G554">
        <v>1058800</v>
      </c>
    </row>
    <row r="555" spans="1:7">
      <c r="A555">
        <f t="shared" si="20"/>
        <v>552</v>
      </c>
      <c r="B555" s="125">
        <v>41643</v>
      </c>
      <c r="C555">
        <v>23.98</v>
      </c>
      <c r="D555">
        <v>24.02</v>
      </c>
      <c r="E555">
        <v>23.8</v>
      </c>
      <c r="F555">
        <v>23.98</v>
      </c>
      <c r="G555">
        <v>496400</v>
      </c>
    </row>
    <row r="556" spans="1:7">
      <c r="A556">
        <f t="shared" si="20"/>
        <v>553</v>
      </c>
      <c r="B556" s="125">
        <v>41674</v>
      </c>
      <c r="C556">
        <v>23.98</v>
      </c>
      <c r="D556">
        <v>24.4</v>
      </c>
      <c r="E556">
        <v>23.9</v>
      </c>
      <c r="F556">
        <v>24</v>
      </c>
      <c r="G556">
        <v>348000</v>
      </c>
    </row>
    <row r="557" spans="1:7">
      <c r="A557">
        <f t="shared" si="20"/>
        <v>554</v>
      </c>
      <c r="B557" s="125">
        <v>41702</v>
      </c>
      <c r="C557">
        <v>24.3</v>
      </c>
      <c r="D557">
        <v>24.3</v>
      </c>
      <c r="E557">
        <v>23.72</v>
      </c>
      <c r="F557">
        <v>24</v>
      </c>
      <c r="G557">
        <v>607800</v>
      </c>
    </row>
    <row r="558" spans="1:7">
      <c r="A558">
        <f t="shared" si="20"/>
        <v>555</v>
      </c>
      <c r="B558" s="125">
        <v>41733</v>
      </c>
      <c r="C558">
        <v>23.74</v>
      </c>
      <c r="D558">
        <v>23.84</v>
      </c>
      <c r="E558">
        <v>23.62</v>
      </c>
      <c r="F558">
        <v>23.62</v>
      </c>
      <c r="G558">
        <v>504500</v>
      </c>
    </row>
    <row r="559" spans="1:7">
      <c r="A559">
        <f t="shared" si="20"/>
        <v>556</v>
      </c>
      <c r="B559" s="125">
        <v>41824</v>
      </c>
      <c r="C559">
        <v>23.62</v>
      </c>
      <c r="D559">
        <v>23.9</v>
      </c>
      <c r="E559">
        <v>23.6</v>
      </c>
      <c r="F559">
        <v>23.9</v>
      </c>
      <c r="G559">
        <v>237200</v>
      </c>
    </row>
    <row r="560" spans="1:7">
      <c r="A560">
        <f t="shared" si="20"/>
        <v>557</v>
      </c>
      <c r="B560" s="125">
        <v>41855</v>
      </c>
      <c r="C560">
        <v>23.8</v>
      </c>
      <c r="D560">
        <v>23.8</v>
      </c>
      <c r="E560">
        <v>23.66</v>
      </c>
      <c r="F560">
        <v>23.74</v>
      </c>
      <c r="G560">
        <v>330000</v>
      </c>
    </row>
    <row r="561" spans="1:7">
      <c r="A561">
        <f t="shared" si="20"/>
        <v>558</v>
      </c>
      <c r="B561" s="125">
        <v>41886</v>
      </c>
      <c r="C561">
        <v>23.8</v>
      </c>
      <c r="D561">
        <v>24.14</v>
      </c>
      <c r="E561">
        <v>23.52</v>
      </c>
      <c r="F561">
        <v>23.52</v>
      </c>
      <c r="G561">
        <v>541900</v>
      </c>
    </row>
    <row r="562" spans="1:7">
      <c r="A562">
        <f t="shared" si="20"/>
        <v>559</v>
      </c>
      <c r="B562" s="125">
        <v>41916</v>
      </c>
      <c r="C562">
        <v>23.52</v>
      </c>
      <c r="D562">
        <v>23.82</v>
      </c>
      <c r="E562">
        <v>23.52</v>
      </c>
      <c r="F562">
        <v>23.74</v>
      </c>
      <c r="G562">
        <v>1164700</v>
      </c>
    </row>
    <row r="563" spans="1:7">
      <c r="A563">
        <f t="shared" si="20"/>
        <v>560</v>
      </c>
      <c r="B563" s="125">
        <v>41947</v>
      </c>
      <c r="C563">
        <v>23.8</v>
      </c>
      <c r="D563">
        <v>23.92</v>
      </c>
      <c r="E563">
        <v>23.66</v>
      </c>
      <c r="F563">
        <v>23.92</v>
      </c>
      <c r="G563">
        <v>883300</v>
      </c>
    </row>
    <row r="564" spans="1:7">
      <c r="A564">
        <f t="shared" si="20"/>
        <v>561</v>
      </c>
      <c r="B564" s="125" t="s">
        <v>708</v>
      </c>
      <c r="C564">
        <v>23.8</v>
      </c>
      <c r="D564">
        <v>24.14</v>
      </c>
      <c r="E564">
        <v>23.8</v>
      </c>
      <c r="F564">
        <v>23.92</v>
      </c>
      <c r="G564">
        <v>761800</v>
      </c>
    </row>
    <row r="565" spans="1:7">
      <c r="A565">
        <f t="shared" si="20"/>
        <v>562</v>
      </c>
      <c r="B565" s="125" t="s">
        <v>707</v>
      </c>
      <c r="C565">
        <v>23.88</v>
      </c>
      <c r="D565">
        <v>23.98</v>
      </c>
      <c r="E565">
        <v>23.88</v>
      </c>
      <c r="F565">
        <v>23.96</v>
      </c>
      <c r="G565">
        <v>523600</v>
      </c>
    </row>
    <row r="566" spans="1:7">
      <c r="A566">
        <f t="shared" si="20"/>
        <v>563</v>
      </c>
      <c r="B566" s="125" t="s">
        <v>706</v>
      </c>
      <c r="C566">
        <v>23.94</v>
      </c>
      <c r="D566">
        <v>23.96</v>
      </c>
      <c r="E566">
        <v>23.76</v>
      </c>
      <c r="F566">
        <v>23.9</v>
      </c>
      <c r="G566">
        <v>286400</v>
      </c>
    </row>
    <row r="567" spans="1:7">
      <c r="A567">
        <f t="shared" si="20"/>
        <v>564</v>
      </c>
      <c r="B567" s="125" t="s">
        <v>705</v>
      </c>
      <c r="C567">
        <v>23.88</v>
      </c>
      <c r="D567">
        <v>23.9</v>
      </c>
      <c r="E567">
        <v>23.76</v>
      </c>
      <c r="F567">
        <v>23.86</v>
      </c>
      <c r="G567">
        <v>241800</v>
      </c>
    </row>
    <row r="568" spans="1:7">
      <c r="A568">
        <f t="shared" si="20"/>
        <v>565</v>
      </c>
      <c r="B568" s="125" t="s">
        <v>704</v>
      </c>
      <c r="C568">
        <v>23.86</v>
      </c>
      <c r="D568">
        <v>23.88</v>
      </c>
      <c r="E568">
        <v>23.86</v>
      </c>
      <c r="F568">
        <v>23.86</v>
      </c>
      <c r="G568">
        <v>1900</v>
      </c>
    </row>
    <row r="569" spans="1:7">
      <c r="A569">
        <f t="shared" si="20"/>
        <v>566</v>
      </c>
      <c r="B569" s="125" t="s">
        <v>703</v>
      </c>
      <c r="C569">
        <v>24.04</v>
      </c>
      <c r="D569">
        <v>24.04</v>
      </c>
      <c r="E569">
        <v>23.84</v>
      </c>
      <c r="F569">
        <v>23.86</v>
      </c>
      <c r="G569">
        <v>555300</v>
      </c>
    </row>
    <row r="570" spans="1:7">
      <c r="A570">
        <f t="shared" si="20"/>
        <v>567</v>
      </c>
      <c r="B570" s="125" t="s">
        <v>702</v>
      </c>
      <c r="C570">
        <v>23.84</v>
      </c>
      <c r="D570">
        <v>24</v>
      </c>
      <c r="E570">
        <v>23.84</v>
      </c>
      <c r="F570">
        <v>24</v>
      </c>
      <c r="G570">
        <v>594200</v>
      </c>
    </row>
    <row r="571" spans="1:7">
      <c r="A571">
        <f t="shared" si="20"/>
        <v>568</v>
      </c>
      <c r="B571" s="125" t="s">
        <v>701</v>
      </c>
      <c r="C571">
        <v>23.78</v>
      </c>
      <c r="D571">
        <v>24.28</v>
      </c>
      <c r="E571">
        <v>23.78</v>
      </c>
      <c r="F571">
        <v>23.9</v>
      </c>
      <c r="G571">
        <v>261300</v>
      </c>
    </row>
    <row r="572" spans="1:7">
      <c r="A572">
        <f t="shared" si="20"/>
        <v>569</v>
      </c>
      <c r="B572" s="125" t="s">
        <v>700</v>
      </c>
      <c r="C572">
        <v>23.9</v>
      </c>
      <c r="D572">
        <v>24.04</v>
      </c>
      <c r="E572">
        <v>23.88</v>
      </c>
      <c r="F572">
        <v>23.9</v>
      </c>
      <c r="G572">
        <v>895400</v>
      </c>
    </row>
    <row r="573" spans="1:7">
      <c r="A573">
        <f t="shared" si="20"/>
        <v>570</v>
      </c>
      <c r="B573" s="125" t="s">
        <v>699</v>
      </c>
      <c r="C573">
        <v>24.08</v>
      </c>
      <c r="D573">
        <v>24.08</v>
      </c>
      <c r="E573">
        <v>23.74</v>
      </c>
      <c r="F573">
        <v>23.9</v>
      </c>
      <c r="G573">
        <v>358400</v>
      </c>
    </row>
    <row r="574" spans="1:7">
      <c r="A574">
        <f t="shared" si="20"/>
        <v>571</v>
      </c>
      <c r="B574" s="125" t="s">
        <v>698</v>
      </c>
      <c r="C574">
        <v>23.9</v>
      </c>
      <c r="D574">
        <v>23.92</v>
      </c>
      <c r="E574">
        <v>23.74</v>
      </c>
      <c r="F574">
        <v>23.74</v>
      </c>
      <c r="G574">
        <v>787200</v>
      </c>
    </row>
    <row r="575" spans="1:7">
      <c r="A575">
        <f t="shared" si="20"/>
        <v>572</v>
      </c>
      <c r="B575" s="125" t="s">
        <v>697</v>
      </c>
      <c r="C575">
        <v>23.94</v>
      </c>
      <c r="D575">
        <v>24.26</v>
      </c>
      <c r="E575">
        <v>23.88</v>
      </c>
      <c r="F575">
        <v>23.9</v>
      </c>
      <c r="G575">
        <v>1171500</v>
      </c>
    </row>
    <row r="576" spans="1:7">
      <c r="A576">
        <f t="shared" si="20"/>
        <v>573</v>
      </c>
      <c r="B576" s="125" t="s">
        <v>696</v>
      </c>
      <c r="C576">
        <v>23.9</v>
      </c>
      <c r="D576">
        <v>24.22</v>
      </c>
      <c r="E576">
        <v>23.82</v>
      </c>
      <c r="F576">
        <v>24.2</v>
      </c>
      <c r="G576">
        <v>1045900</v>
      </c>
    </row>
    <row r="577" spans="1:7">
      <c r="A577">
        <f t="shared" si="20"/>
        <v>574</v>
      </c>
      <c r="B577" s="125">
        <v>41675</v>
      </c>
      <c r="C577">
        <v>23.84</v>
      </c>
      <c r="D577">
        <v>24.02</v>
      </c>
      <c r="E577">
        <v>23.84</v>
      </c>
      <c r="F577">
        <v>24</v>
      </c>
      <c r="G577">
        <v>416500</v>
      </c>
    </row>
    <row r="578" spans="1:7">
      <c r="A578">
        <f t="shared" si="20"/>
        <v>575</v>
      </c>
      <c r="B578" s="125">
        <v>41764</v>
      </c>
      <c r="C578">
        <v>23.98</v>
      </c>
      <c r="D578">
        <v>24.3</v>
      </c>
      <c r="E578">
        <v>23.9</v>
      </c>
      <c r="F578">
        <v>24</v>
      </c>
      <c r="G578">
        <v>452400</v>
      </c>
    </row>
    <row r="579" spans="1:7">
      <c r="A579">
        <f t="shared" si="20"/>
        <v>576</v>
      </c>
      <c r="B579" s="125">
        <v>41795</v>
      </c>
      <c r="C579">
        <v>24.2</v>
      </c>
      <c r="D579">
        <v>24.2</v>
      </c>
      <c r="E579">
        <v>23.88</v>
      </c>
      <c r="F579">
        <v>24</v>
      </c>
      <c r="G579">
        <v>450000</v>
      </c>
    </row>
    <row r="580" spans="1:7">
      <c r="A580">
        <f t="shared" ref="A580:A643" si="21">A579+1</f>
        <v>577</v>
      </c>
      <c r="B580" s="125">
        <v>41825</v>
      </c>
      <c r="C580">
        <v>24.18</v>
      </c>
      <c r="D580">
        <v>24.18</v>
      </c>
      <c r="E580">
        <v>23.82</v>
      </c>
      <c r="F580">
        <v>24.16</v>
      </c>
      <c r="G580">
        <v>767200</v>
      </c>
    </row>
    <row r="581" spans="1:7">
      <c r="A581">
        <f t="shared" si="21"/>
        <v>578</v>
      </c>
      <c r="B581" s="125">
        <v>41856</v>
      </c>
      <c r="C581">
        <v>24.16</v>
      </c>
      <c r="D581">
        <v>24.34</v>
      </c>
      <c r="E581">
        <v>24.06</v>
      </c>
      <c r="F581">
        <v>24.34</v>
      </c>
      <c r="G581">
        <v>390500</v>
      </c>
    </row>
    <row r="582" spans="1:7">
      <c r="A582">
        <f t="shared" si="21"/>
        <v>579</v>
      </c>
      <c r="B582" s="125">
        <v>41887</v>
      </c>
      <c r="C582">
        <v>24.16</v>
      </c>
      <c r="D582">
        <v>24.52</v>
      </c>
      <c r="E582">
        <v>24.16</v>
      </c>
      <c r="F582">
        <v>24.52</v>
      </c>
      <c r="G582">
        <v>368900</v>
      </c>
    </row>
    <row r="583" spans="1:7">
      <c r="A583">
        <f t="shared" si="21"/>
        <v>580</v>
      </c>
      <c r="B583" s="125">
        <v>41978</v>
      </c>
      <c r="C583">
        <v>23.92</v>
      </c>
      <c r="D583">
        <v>24.7</v>
      </c>
      <c r="E583">
        <v>23.92</v>
      </c>
      <c r="F583">
        <v>24.4</v>
      </c>
      <c r="G583">
        <v>101100</v>
      </c>
    </row>
    <row r="584" spans="1:7">
      <c r="A584">
        <f t="shared" si="21"/>
        <v>581</v>
      </c>
      <c r="B584" s="125" t="s">
        <v>695</v>
      </c>
      <c r="C584">
        <v>24.68</v>
      </c>
      <c r="D584">
        <v>24.92</v>
      </c>
      <c r="E584">
        <v>24.66</v>
      </c>
      <c r="F584">
        <v>24.88</v>
      </c>
      <c r="G584">
        <v>876200</v>
      </c>
    </row>
    <row r="585" spans="1:7">
      <c r="A585">
        <f t="shared" si="21"/>
        <v>582</v>
      </c>
      <c r="B585" s="125" t="s">
        <v>694</v>
      </c>
      <c r="C585">
        <v>24.52</v>
      </c>
      <c r="D585">
        <v>24.78</v>
      </c>
      <c r="E585">
        <v>24.36</v>
      </c>
      <c r="F585">
        <v>24.7</v>
      </c>
      <c r="G585">
        <v>592000</v>
      </c>
    </row>
    <row r="586" spans="1:7">
      <c r="A586">
        <f t="shared" si="21"/>
        <v>583</v>
      </c>
      <c r="B586" s="125" t="s">
        <v>693</v>
      </c>
      <c r="C586">
        <v>24.62</v>
      </c>
      <c r="D586">
        <v>25.02</v>
      </c>
      <c r="E586">
        <v>24.1</v>
      </c>
      <c r="F586">
        <v>25.02</v>
      </c>
      <c r="G586">
        <v>1116700</v>
      </c>
    </row>
    <row r="587" spans="1:7">
      <c r="A587">
        <f t="shared" si="21"/>
        <v>584</v>
      </c>
      <c r="B587" s="125" t="s">
        <v>692</v>
      </c>
      <c r="C587">
        <v>24.98</v>
      </c>
      <c r="D587">
        <v>24.98</v>
      </c>
      <c r="E587">
        <v>24.88</v>
      </c>
      <c r="F587">
        <v>24.92</v>
      </c>
      <c r="G587">
        <v>996100</v>
      </c>
    </row>
    <row r="588" spans="1:7">
      <c r="A588">
        <f t="shared" si="21"/>
        <v>585</v>
      </c>
      <c r="B588" s="125" t="s">
        <v>691</v>
      </c>
      <c r="C588">
        <v>25.1</v>
      </c>
      <c r="D588">
        <v>25.1</v>
      </c>
      <c r="E588">
        <v>24.62</v>
      </c>
      <c r="F588">
        <v>24.7</v>
      </c>
      <c r="G588">
        <v>794800</v>
      </c>
    </row>
    <row r="589" spans="1:7">
      <c r="A589">
        <f t="shared" si="21"/>
        <v>586</v>
      </c>
      <c r="B589" s="125" t="s">
        <v>690</v>
      </c>
      <c r="C589">
        <v>24.68</v>
      </c>
      <c r="D589">
        <v>24.76</v>
      </c>
      <c r="E589">
        <v>24.66</v>
      </c>
      <c r="F589">
        <v>24.7</v>
      </c>
      <c r="G589">
        <v>787700</v>
      </c>
    </row>
    <row r="590" spans="1:7">
      <c r="A590">
        <f t="shared" si="21"/>
        <v>587</v>
      </c>
      <c r="B590" s="125" t="s">
        <v>689</v>
      </c>
      <c r="C590">
        <v>24.78</v>
      </c>
      <c r="D590">
        <v>25.14</v>
      </c>
      <c r="E590">
        <v>24.36</v>
      </c>
      <c r="F590">
        <v>24.6</v>
      </c>
      <c r="G590">
        <v>1497100</v>
      </c>
    </row>
    <row r="591" spans="1:7">
      <c r="A591">
        <f t="shared" si="21"/>
        <v>588</v>
      </c>
      <c r="B591" s="125" t="s">
        <v>688</v>
      </c>
      <c r="C591">
        <v>24.62</v>
      </c>
      <c r="D591">
        <v>24.68</v>
      </c>
      <c r="E591">
        <v>24.26</v>
      </c>
      <c r="F591">
        <v>24.26</v>
      </c>
      <c r="G591">
        <v>827500</v>
      </c>
    </row>
    <row r="592" spans="1:7">
      <c r="A592">
        <f t="shared" si="21"/>
        <v>589</v>
      </c>
      <c r="B592" s="125" t="s">
        <v>687</v>
      </c>
      <c r="C592">
        <v>24.3</v>
      </c>
      <c r="D592">
        <v>24.72</v>
      </c>
      <c r="E592">
        <v>24.08</v>
      </c>
      <c r="F592">
        <v>24.08</v>
      </c>
      <c r="G592">
        <v>253400</v>
      </c>
    </row>
    <row r="593" spans="1:7">
      <c r="A593">
        <f t="shared" si="21"/>
        <v>590</v>
      </c>
      <c r="B593" s="125" t="s">
        <v>686</v>
      </c>
      <c r="C593">
        <v>24.1</v>
      </c>
      <c r="D593">
        <v>24.22</v>
      </c>
      <c r="E593">
        <v>24.06</v>
      </c>
      <c r="F593">
        <v>24.2</v>
      </c>
      <c r="G593">
        <v>696600</v>
      </c>
    </row>
    <row r="594" spans="1:7">
      <c r="A594">
        <f t="shared" si="21"/>
        <v>591</v>
      </c>
      <c r="B594" s="125" t="s">
        <v>685</v>
      </c>
      <c r="C594">
        <v>24.2</v>
      </c>
      <c r="D594">
        <v>24.22</v>
      </c>
      <c r="E594">
        <v>24.16</v>
      </c>
      <c r="F594">
        <v>24.2</v>
      </c>
      <c r="G594">
        <v>1328500</v>
      </c>
    </row>
    <row r="595" spans="1:7">
      <c r="A595">
        <f t="shared" si="21"/>
        <v>592</v>
      </c>
      <c r="B595" s="125" t="s">
        <v>684</v>
      </c>
      <c r="C595">
        <v>24.54</v>
      </c>
      <c r="D595">
        <v>24.8</v>
      </c>
      <c r="E595">
        <v>24.12</v>
      </c>
      <c r="F595">
        <v>24.24</v>
      </c>
      <c r="G595">
        <v>304800</v>
      </c>
    </row>
    <row r="596" spans="1:7">
      <c r="A596">
        <f t="shared" si="21"/>
        <v>593</v>
      </c>
      <c r="B596" s="125" t="s">
        <v>683</v>
      </c>
      <c r="C596">
        <v>24.26</v>
      </c>
      <c r="D596">
        <v>24.52</v>
      </c>
      <c r="E596">
        <v>23.9</v>
      </c>
      <c r="F596">
        <v>23.92</v>
      </c>
      <c r="G596">
        <v>980800</v>
      </c>
    </row>
    <row r="597" spans="1:7">
      <c r="A597">
        <f t="shared" si="21"/>
        <v>594</v>
      </c>
      <c r="B597" s="125">
        <v>41676</v>
      </c>
      <c r="C597">
        <v>24.28</v>
      </c>
      <c r="D597">
        <v>24.28</v>
      </c>
      <c r="E597">
        <v>23.92</v>
      </c>
      <c r="F597">
        <v>24</v>
      </c>
      <c r="G597">
        <v>149100</v>
      </c>
    </row>
    <row r="598" spans="1:7">
      <c r="A598">
        <f t="shared" si="21"/>
        <v>595</v>
      </c>
      <c r="B598" s="125">
        <v>41704</v>
      </c>
      <c r="C598">
        <v>24</v>
      </c>
      <c r="D598">
        <v>24.8</v>
      </c>
      <c r="E598">
        <v>23.96</v>
      </c>
      <c r="F598">
        <v>24.2</v>
      </c>
      <c r="G598">
        <v>357600</v>
      </c>
    </row>
    <row r="599" spans="1:7">
      <c r="A599">
        <f t="shared" si="21"/>
        <v>596</v>
      </c>
      <c r="B599" s="125">
        <v>41735</v>
      </c>
      <c r="C599">
        <v>24</v>
      </c>
      <c r="D599">
        <v>24.3</v>
      </c>
      <c r="E599">
        <v>24</v>
      </c>
      <c r="F599">
        <v>24.24</v>
      </c>
      <c r="G599">
        <v>392700</v>
      </c>
    </row>
    <row r="600" spans="1:7">
      <c r="A600">
        <f t="shared" si="21"/>
        <v>597</v>
      </c>
      <c r="B600" s="125">
        <v>41765</v>
      </c>
      <c r="C600">
        <v>24.18</v>
      </c>
      <c r="D600">
        <v>24.24</v>
      </c>
      <c r="E600">
        <v>23.92</v>
      </c>
      <c r="F600">
        <v>24</v>
      </c>
      <c r="G600">
        <v>379300</v>
      </c>
    </row>
    <row r="601" spans="1:7">
      <c r="A601">
        <f t="shared" si="21"/>
        <v>598</v>
      </c>
      <c r="B601" s="125">
        <v>41796</v>
      </c>
      <c r="C601">
        <v>24</v>
      </c>
      <c r="D601">
        <v>24.02</v>
      </c>
      <c r="E601">
        <v>23.82</v>
      </c>
      <c r="F601">
        <v>23.9</v>
      </c>
      <c r="G601">
        <v>479800</v>
      </c>
    </row>
    <row r="602" spans="1:7">
      <c r="A602">
        <f t="shared" si="21"/>
        <v>599</v>
      </c>
      <c r="B602" s="125">
        <v>41888</v>
      </c>
      <c r="C602">
        <v>24.46</v>
      </c>
      <c r="D602">
        <v>24.46</v>
      </c>
      <c r="E602">
        <v>23.86</v>
      </c>
      <c r="F602">
        <v>24.04</v>
      </c>
      <c r="G602">
        <v>91700</v>
      </c>
    </row>
    <row r="603" spans="1:7">
      <c r="A603">
        <f t="shared" si="21"/>
        <v>600</v>
      </c>
      <c r="B603" s="125">
        <v>41918</v>
      </c>
      <c r="C603">
        <v>24</v>
      </c>
      <c r="D603">
        <v>24.58</v>
      </c>
      <c r="E603">
        <v>23.98</v>
      </c>
      <c r="F603">
        <v>24.56</v>
      </c>
      <c r="G603">
        <v>1009500</v>
      </c>
    </row>
    <row r="604" spans="1:7">
      <c r="A604">
        <f t="shared" si="21"/>
        <v>601</v>
      </c>
      <c r="B604" s="125">
        <v>41949</v>
      </c>
      <c r="C604">
        <v>24.34</v>
      </c>
      <c r="D604">
        <v>24.96</v>
      </c>
      <c r="E604">
        <v>24.34</v>
      </c>
      <c r="F604">
        <v>24.58</v>
      </c>
      <c r="G604">
        <v>1068600</v>
      </c>
    </row>
    <row r="605" spans="1:7">
      <c r="A605">
        <f t="shared" si="21"/>
        <v>602</v>
      </c>
      <c r="B605" s="125">
        <v>41979</v>
      </c>
      <c r="C605">
        <v>24.74</v>
      </c>
      <c r="D605">
        <v>24.74</v>
      </c>
      <c r="E605">
        <v>24.56</v>
      </c>
      <c r="F605">
        <v>24.58</v>
      </c>
      <c r="G605">
        <v>392000</v>
      </c>
    </row>
    <row r="606" spans="1:7">
      <c r="A606">
        <f t="shared" si="21"/>
        <v>603</v>
      </c>
      <c r="B606" s="125" t="s">
        <v>682</v>
      </c>
      <c r="C606">
        <v>24.5</v>
      </c>
      <c r="D606">
        <v>24.7</v>
      </c>
      <c r="E606">
        <v>24.06</v>
      </c>
      <c r="F606">
        <v>24.58</v>
      </c>
      <c r="G606">
        <v>405500</v>
      </c>
    </row>
    <row r="607" spans="1:7">
      <c r="A607">
        <f t="shared" si="21"/>
        <v>604</v>
      </c>
      <c r="B607" s="125" t="s">
        <v>681</v>
      </c>
      <c r="C607">
        <v>24.68</v>
      </c>
      <c r="D607">
        <v>24.68</v>
      </c>
      <c r="E607">
        <v>24.14</v>
      </c>
      <c r="F607">
        <v>24.6</v>
      </c>
      <c r="G607">
        <v>187500</v>
      </c>
    </row>
    <row r="608" spans="1:7">
      <c r="A608">
        <f t="shared" si="21"/>
        <v>605</v>
      </c>
      <c r="B608" s="125" t="s">
        <v>680</v>
      </c>
      <c r="C608">
        <v>24.6</v>
      </c>
      <c r="D608">
        <v>24.68</v>
      </c>
      <c r="E608">
        <v>24.4</v>
      </c>
      <c r="F608">
        <v>24.56</v>
      </c>
      <c r="G608">
        <v>343700</v>
      </c>
    </row>
    <row r="609" spans="1:7">
      <c r="A609">
        <f t="shared" si="21"/>
        <v>606</v>
      </c>
      <c r="B609" s="125" t="s">
        <v>679</v>
      </c>
      <c r="C609">
        <v>24.56</v>
      </c>
      <c r="D609">
        <v>24.56</v>
      </c>
      <c r="E609">
        <v>24.12</v>
      </c>
      <c r="F609">
        <v>24.52</v>
      </c>
      <c r="G609">
        <v>899700</v>
      </c>
    </row>
    <row r="610" spans="1:7">
      <c r="A610">
        <f t="shared" si="21"/>
        <v>607</v>
      </c>
      <c r="B610" s="125" t="s">
        <v>678</v>
      </c>
      <c r="C610">
        <v>24.5</v>
      </c>
      <c r="D610">
        <v>24.52</v>
      </c>
      <c r="E610">
        <v>24.4</v>
      </c>
      <c r="F610">
        <v>24.5</v>
      </c>
      <c r="G610">
        <v>768700</v>
      </c>
    </row>
    <row r="611" spans="1:7">
      <c r="A611">
        <f t="shared" si="21"/>
        <v>608</v>
      </c>
      <c r="B611" s="125" t="s">
        <v>677</v>
      </c>
      <c r="C611">
        <v>24.88</v>
      </c>
      <c r="D611">
        <v>24.88</v>
      </c>
      <c r="E611">
        <v>24.28</v>
      </c>
      <c r="F611">
        <v>24.4</v>
      </c>
      <c r="G611">
        <v>1836200</v>
      </c>
    </row>
    <row r="612" spans="1:7">
      <c r="A612">
        <f t="shared" si="21"/>
        <v>609</v>
      </c>
      <c r="B612" s="125" t="s">
        <v>676</v>
      </c>
      <c r="C612">
        <v>24.76</v>
      </c>
      <c r="D612">
        <v>24.76</v>
      </c>
      <c r="E612">
        <v>24.14</v>
      </c>
      <c r="F612">
        <v>24.2</v>
      </c>
      <c r="G612">
        <v>819700</v>
      </c>
    </row>
    <row r="613" spans="1:7">
      <c r="A613">
        <f t="shared" si="21"/>
        <v>610</v>
      </c>
      <c r="B613" s="125" t="s">
        <v>675</v>
      </c>
      <c r="C613">
        <v>24.3</v>
      </c>
      <c r="D613">
        <v>24.32</v>
      </c>
      <c r="E613">
        <v>24.26</v>
      </c>
      <c r="F613">
        <v>24.3</v>
      </c>
      <c r="G613">
        <v>1570500</v>
      </c>
    </row>
    <row r="614" spans="1:7">
      <c r="A614">
        <f t="shared" si="21"/>
        <v>611</v>
      </c>
      <c r="B614" s="125" t="s">
        <v>674</v>
      </c>
      <c r="C614">
        <v>24.04</v>
      </c>
      <c r="D614">
        <v>24.6</v>
      </c>
      <c r="E614">
        <v>24.04</v>
      </c>
      <c r="F614">
        <v>24.3</v>
      </c>
      <c r="G614">
        <v>1359900</v>
      </c>
    </row>
    <row r="615" spans="1:7">
      <c r="A615">
        <f t="shared" si="21"/>
        <v>612</v>
      </c>
      <c r="B615" s="125" t="s">
        <v>673</v>
      </c>
      <c r="C615">
        <v>24.5</v>
      </c>
      <c r="D615">
        <v>24.5</v>
      </c>
      <c r="E615">
        <v>24.28</v>
      </c>
      <c r="F615">
        <v>24.3</v>
      </c>
      <c r="G615">
        <v>1125000</v>
      </c>
    </row>
    <row r="616" spans="1:7">
      <c r="A616">
        <f t="shared" si="21"/>
        <v>613</v>
      </c>
      <c r="B616" s="125" t="s">
        <v>672</v>
      </c>
      <c r="C616">
        <v>24.3</v>
      </c>
      <c r="D616">
        <v>24.72</v>
      </c>
      <c r="E616">
        <v>24.16</v>
      </c>
      <c r="F616">
        <v>24.16</v>
      </c>
      <c r="G616">
        <v>297000</v>
      </c>
    </row>
    <row r="617" spans="1:7">
      <c r="A617">
        <f t="shared" si="21"/>
        <v>614</v>
      </c>
      <c r="B617" s="125" t="s">
        <v>671</v>
      </c>
      <c r="C617">
        <v>24.06</v>
      </c>
      <c r="D617">
        <v>24.68</v>
      </c>
      <c r="E617">
        <v>24.06</v>
      </c>
      <c r="F617">
        <v>24.2</v>
      </c>
      <c r="G617">
        <v>1154200</v>
      </c>
    </row>
    <row r="618" spans="1:7">
      <c r="A618">
        <f t="shared" si="21"/>
        <v>615</v>
      </c>
      <c r="B618" s="125">
        <v>41646</v>
      </c>
      <c r="C618">
        <v>24.1</v>
      </c>
      <c r="D618">
        <v>24.28</v>
      </c>
      <c r="E618">
        <v>24.1</v>
      </c>
      <c r="F618">
        <v>24.22</v>
      </c>
      <c r="G618">
        <v>605500</v>
      </c>
    </row>
    <row r="619" spans="1:7">
      <c r="A619">
        <f t="shared" si="21"/>
        <v>616</v>
      </c>
      <c r="B619" s="125">
        <v>41677</v>
      </c>
      <c r="C619">
        <v>24.2</v>
      </c>
      <c r="D619">
        <v>24.48</v>
      </c>
      <c r="E619">
        <v>24.1</v>
      </c>
      <c r="F619">
        <v>24.26</v>
      </c>
      <c r="G619">
        <v>410400</v>
      </c>
    </row>
    <row r="620" spans="1:7">
      <c r="A620">
        <f t="shared" si="21"/>
        <v>617</v>
      </c>
      <c r="B620" s="125">
        <v>41705</v>
      </c>
      <c r="C620">
        <v>24.24</v>
      </c>
      <c r="D620">
        <v>24.48</v>
      </c>
      <c r="E620">
        <v>24.18</v>
      </c>
      <c r="F620">
        <v>24.26</v>
      </c>
      <c r="G620">
        <v>792400</v>
      </c>
    </row>
    <row r="621" spans="1:7">
      <c r="A621">
        <f t="shared" si="21"/>
        <v>618</v>
      </c>
      <c r="B621" s="125">
        <v>41736</v>
      </c>
      <c r="C621">
        <v>24.38</v>
      </c>
      <c r="D621">
        <v>24.48</v>
      </c>
      <c r="E621">
        <v>24.18</v>
      </c>
      <c r="F621">
        <v>24.18</v>
      </c>
      <c r="G621">
        <v>538100</v>
      </c>
    </row>
    <row r="622" spans="1:7">
      <c r="A622">
        <f t="shared" si="21"/>
        <v>619</v>
      </c>
      <c r="B622" s="125">
        <v>41827</v>
      </c>
      <c r="C622">
        <v>24.36</v>
      </c>
      <c r="D622">
        <v>24.36</v>
      </c>
      <c r="E622">
        <v>24.12</v>
      </c>
      <c r="F622">
        <v>24.2</v>
      </c>
      <c r="G622">
        <v>668200</v>
      </c>
    </row>
    <row r="623" spans="1:7">
      <c r="A623">
        <f t="shared" si="21"/>
        <v>620</v>
      </c>
      <c r="B623" s="125">
        <v>41858</v>
      </c>
      <c r="C623">
        <v>24.28</v>
      </c>
      <c r="D623">
        <v>24.34</v>
      </c>
      <c r="E623">
        <v>24.18</v>
      </c>
      <c r="F623">
        <v>24.32</v>
      </c>
      <c r="G623">
        <v>768100</v>
      </c>
    </row>
    <row r="624" spans="1:7">
      <c r="A624">
        <f t="shared" si="21"/>
        <v>621</v>
      </c>
      <c r="B624" s="125">
        <v>41889</v>
      </c>
      <c r="C624">
        <v>24.38</v>
      </c>
      <c r="D624">
        <v>24.38</v>
      </c>
      <c r="E624">
        <v>24.14</v>
      </c>
      <c r="F624">
        <v>24.3</v>
      </c>
      <c r="G624">
        <v>1114800</v>
      </c>
    </row>
    <row r="625" spans="1:7">
      <c r="A625">
        <f t="shared" si="21"/>
        <v>622</v>
      </c>
      <c r="B625" s="125">
        <v>41919</v>
      </c>
      <c r="C625">
        <v>24.46</v>
      </c>
      <c r="D625">
        <v>24.46</v>
      </c>
      <c r="E625">
        <v>24.28</v>
      </c>
      <c r="F625">
        <v>24.3</v>
      </c>
      <c r="G625">
        <v>683400</v>
      </c>
    </row>
    <row r="626" spans="1:7">
      <c r="A626">
        <f t="shared" si="21"/>
        <v>623</v>
      </c>
      <c r="B626" s="125">
        <v>41950</v>
      </c>
      <c r="C626">
        <v>24.02</v>
      </c>
      <c r="D626">
        <v>24.28</v>
      </c>
      <c r="E626">
        <v>24</v>
      </c>
      <c r="F626">
        <v>24.2</v>
      </c>
      <c r="G626">
        <v>865400</v>
      </c>
    </row>
    <row r="627" spans="1:7">
      <c r="A627">
        <f t="shared" si="21"/>
        <v>624</v>
      </c>
      <c r="B627" s="125" t="s">
        <v>670</v>
      </c>
      <c r="C627">
        <v>24</v>
      </c>
      <c r="D627">
        <v>24.26</v>
      </c>
      <c r="E627">
        <v>23.8</v>
      </c>
      <c r="F627">
        <v>24</v>
      </c>
      <c r="G627">
        <v>588400</v>
      </c>
    </row>
    <row r="628" spans="1:7">
      <c r="A628">
        <f t="shared" si="21"/>
        <v>625</v>
      </c>
      <c r="B628" s="125" t="s">
        <v>669</v>
      </c>
      <c r="C628">
        <v>24.4</v>
      </c>
      <c r="D628">
        <v>24.72</v>
      </c>
      <c r="E628">
        <v>24.06</v>
      </c>
      <c r="F628">
        <v>24.12</v>
      </c>
      <c r="G628">
        <v>723500</v>
      </c>
    </row>
    <row r="629" spans="1:7">
      <c r="A629">
        <f t="shared" si="21"/>
        <v>626</v>
      </c>
      <c r="B629" s="125" t="s">
        <v>668</v>
      </c>
      <c r="C629">
        <v>23.96</v>
      </c>
      <c r="D629">
        <v>23.96</v>
      </c>
      <c r="E629">
        <v>23.76</v>
      </c>
      <c r="F629">
        <v>23.96</v>
      </c>
      <c r="G629">
        <v>178500</v>
      </c>
    </row>
    <row r="630" spans="1:7">
      <c r="A630">
        <f t="shared" si="21"/>
        <v>627</v>
      </c>
      <c r="B630" s="125" t="s">
        <v>667</v>
      </c>
      <c r="C630">
        <v>23.98</v>
      </c>
      <c r="D630">
        <v>23.98</v>
      </c>
      <c r="E630">
        <v>23.62</v>
      </c>
      <c r="F630">
        <v>23.84</v>
      </c>
      <c r="G630">
        <v>342200</v>
      </c>
    </row>
    <row r="631" spans="1:7">
      <c r="A631">
        <f t="shared" si="21"/>
        <v>628</v>
      </c>
      <c r="B631" s="125" t="s">
        <v>666</v>
      </c>
      <c r="C631">
        <v>23.66</v>
      </c>
      <c r="D631">
        <v>23.94</v>
      </c>
      <c r="E631">
        <v>23.52</v>
      </c>
      <c r="F631">
        <v>23.8</v>
      </c>
      <c r="G631">
        <v>679300</v>
      </c>
    </row>
    <row r="632" spans="1:7">
      <c r="A632">
        <f t="shared" si="21"/>
        <v>629</v>
      </c>
      <c r="B632" s="125" t="s">
        <v>665</v>
      </c>
      <c r="C632">
        <v>23.52</v>
      </c>
      <c r="D632">
        <v>24.4</v>
      </c>
      <c r="E632">
        <v>23.52</v>
      </c>
      <c r="F632">
        <v>23.72</v>
      </c>
      <c r="G632">
        <v>330000</v>
      </c>
    </row>
    <row r="633" spans="1:7">
      <c r="A633">
        <f t="shared" si="21"/>
        <v>630</v>
      </c>
      <c r="B633" s="125" t="s">
        <v>664</v>
      </c>
      <c r="C633">
        <v>23.56</v>
      </c>
      <c r="D633">
        <v>23.82</v>
      </c>
      <c r="E633">
        <v>23.56</v>
      </c>
      <c r="F633">
        <v>23.7</v>
      </c>
      <c r="G633">
        <v>469900</v>
      </c>
    </row>
    <row r="634" spans="1:7">
      <c r="A634">
        <f t="shared" si="21"/>
        <v>631</v>
      </c>
      <c r="B634" s="125" t="s">
        <v>663</v>
      </c>
      <c r="C634">
        <v>23.7</v>
      </c>
      <c r="D634">
        <v>23.74</v>
      </c>
      <c r="E634">
        <v>23.66</v>
      </c>
      <c r="F634">
        <v>23.7</v>
      </c>
      <c r="G634">
        <v>955200</v>
      </c>
    </row>
    <row r="635" spans="1:7">
      <c r="A635">
        <f t="shared" si="21"/>
        <v>632</v>
      </c>
      <c r="B635" s="125" t="s">
        <v>662</v>
      </c>
      <c r="C635">
        <v>23.52</v>
      </c>
      <c r="D635">
        <v>24.2</v>
      </c>
      <c r="E635">
        <v>23.52</v>
      </c>
      <c r="F635">
        <v>23.84</v>
      </c>
      <c r="G635">
        <v>494800</v>
      </c>
    </row>
    <row r="636" spans="1:7">
      <c r="A636">
        <f t="shared" si="21"/>
        <v>633</v>
      </c>
      <c r="B636" s="125" t="s">
        <v>661</v>
      </c>
      <c r="C636">
        <v>24.3</v>
      </c>
      <c r="D636">
        <v>24.3</v>
      </c>
      <c r="E636">
        <v>23.54</v>
      </c>
      <c r="F636">
        <v>23.8</v>
      </c>
      <c r="G636">
        <v>428000</v>
      </c>
    </row>
    <row r="637" spans="1:7">
      <c r="A637">
        <f t="shared" si="21"/>
        <v>634</v>
      </c>
      <c r="B637" s="125" t="s">
        <v>660</v>
      </c>
      <c r="C637">
        <v>24.2</v>
      </c>
      <c r="D637">
        <v>24.2</v>
      </c>
      <c r="E637">
        <v>23.4</v>
      </c>
      <c r="F637">
        <v>23.7</v>
      </c>
      <c r="G637">
        <v>1061500</v>
      </c>
    </row>
    <row r="638" spans="1:7">
      <c r="A638">
        <f t="shared" si="21"/>
        <v>635</v>
      </c>
      <c r="B638" s="125">
        <v>41647</v>
      </c>
      <c r="C638">
        <v>23.32</v>
      </c>
      <c r="D638">
        <v>23.7</v>
      </c>
      <c r="E638">
        <v>23.32</v>
      </c>
      <c r="F638">
        <v>23.62</v>
      </c>
      <c r="G638">
        <v>350700</v>
      </c>
    </row>
    <row r="639" spans="1:7">
      <c r="A639">
        <f t="shared" si="21"/>
        <v>636</v>
      </c>
      <c r="B639" s="125">
        <v>41737</v>
      </c>
      <c r="C639">
        <v>23.62</v>
      </c>
      <c r="D639">
        <v>23.74</v>
      </c>
      <c r="E639">
        <v>23.34</v>
      </c>
      <c r="F639">
        <v>23.72</v>
      </c>
      <c r="G639">
        <v>161800</v>
      </c>
    </row>
    <row r="640" spans="1:7">
      <c r="A640">
        <f t="shared" si="21"/>
        <v>637</v>
      </c>
      <c r="B640" s="125">
        <v>41767</v>
      </c>
      <c r="C640">
        <v>23.72</v>
      </c>
      <c r="D640">
        <v>23.9</v>
      </c>
      <c r="E640">
        <v>23.42</v>
      </c>
      <c r="F640">
        <v>23.8</v>
      </c>
      <c r="G640">
        <v>797300</v>
      </c>
    </row>
    <row r="641" spans="1:7">
      <c r="A641">
        <f t="shared" si="21"/>
        <v>638</v>
      </c>
      <c r="B641" s="125">
        <v>41798</v>
      </c>
      <c r="C641">
        <v>23.7</v>
      </c>
      <c r="D641">
        <v>23.78</v>
      </c>
      <c r="E641">
        <v>23.68</v>
      </c>
      <c r="F641">
        <v>23.72</v>
      </c>
      <c r="G641">
        <v>1149800</v>
      </c>
    </row>
    <row r="642" spans="1:7">
      <c r="A642">
        <f t="shared" si="21"/>
        <v>639</v>
      </c>
      <c r="B642" s="125">
        <v>41828</v>
      </c>
      <c r="C642">
        <v>23.72</v>
      </c>
      <c r="D642">
        <v>23.86</v>
      </c>
      <c r="E642">
        <v>23.72</v>
      </c>
      <c r="F642">
        <v>23.86</v>
      </c>
      <c r="G642">
        <v>163400</v>
      </c>
    </row>
    <row r="643" spans="1:7">
      <c r="A643">
        <f t="shared" si="21"/>
        <v>640</v>
      </c>
      <c r="B643" s="125">
        <v>41859</v>
      </c>
      <c r="C643">
        <v>24</v>
      </c>
      <c r="D643">
        <v>24</v>
      </c>
      <c r="E643">
        <v>23.32</v>
      </c>
      <c r="F643">
        <v>23.7</v>
      </c>
      <c r="G643">
        <v>578900</v>
      </c>
    </row>
    <row r="644" spans="1:7">
      <c r="A644">
        <f t="shared" ref="A644:A707" si="22">A643+1</f>
        <v>641</v>
      </c>
      <c r="B644" s="125">
        <v>41951</v>
      </c>
      <c r="C644">
        <v>23.7</v>
      </c>
      <c r="D644">
        <v>23.8</v>
      </c>
      <c r="E644">
        <v>23.6</v>
      </c>
      <c r="F644">
        <v>23.8</v>
      </c>
      <c r="G644">
        <v>715300</v>
      </c>
    </row>
    <row r="645" spans="1:7">
      <c r="A645">
        <f t="shared" si="22"/>
        <v>642</v>
      </c>
      <c r="B645" s="125">
        <v>41981</v>
      </c>
      <c r="C645">
        <v>23.7</v>
      </c>
      <c r="D645">
        <v>23.8</v>
      </c>
      <c r="E645">
        <v>23.68</v>
      </c>
      <c r="F645">
        <v>23.7</v>
      </c>
      <c r="G645">
        <v>999200</v>
      </c>
    </row>
    <row r="646" spans="1:7">
      <c r="A646">
        <f t="shared" si="22"/>
        <v>643</v>
      </c>
      <c r="B646" s="125" t="s">
        <v>659</v>
      </c>
      <c r="C646">
        <v>23.96</v>
      </c>
      <c r="D646">
        <v>23.96</v>
      </c>
      <c r="E646">
        <v>23.54</v>
      </c>
      <c r="F646">
        <v>23.88</v>
      </c>
      <c r="G646">
        <v>1404600</v>
      </c>
    </row>
    <row r="647" spans="1:7">
      <c r="A647">
        <f t="shared" si="22"/>
        <v>644</v>
      </c>
      <c r="B647" s="125" t="s">
        <v>658</v>
      </c>
      <c r="C647">
        <v>23.66</v>
      </c>
      <c r="D647">
        <v>23.86</v>
      </c>
      <c r="E647">
        <v>23.54</v>
      </c>
      <c r="F647">
        <v>23.7</v>
      </c>
      <c r="G647">
        <v>1027200</v>
      </c>
    </row>
    <row r="648" spans="1:7">
      <c r="A648">
        <f t="shared" si="22"/>
        <v>645</v>
      </c>
      <c r="B648" s="125" t="s">
        <v>657</v>
      </c>
      <c r="C648">
        <v>23.7</v>
      </c>
      <c r="D648">
        <v>23.7</v>
      </c>
      <c r="E648">
        <v>23</v>
      </c>
      <c r="F648">
        <v>23.3</v>
      </c>
      <c r="G648">
        <v>357100</v>
      </c>
    </row>
    <row r="649" spans="1:7">
      <c r="A649">
        <f t="shared" si="22"/>
        <v>646</v>
      </c>
      <c r="B649" s="125" t="s">
        <v>656</v>
      </c>
      <c r="C649">
        <v>23.08</v>
      </c>
      <c r="D649">
        <v>23.2</v>
      </c>
      <c r="E649">
        <v>23.04</v>
      </c>
      <c r="F649">
        <v>23.12</v>
      </c>
      <c r="G649">
        <v>990500</v>
      </c>
    </row>
    <row r="650" spans="1:7">
      <c r="A650">
        <f t="shared" si="22"/>
        <v>647</v>
      </c>
      <c r="B650" s="125" t="s">
        <v>655</v>
      </c>
      <c r="C650">
        <v>23</v>
      </c>
      <c r="D650">
        <v>23.14</v>
      </c>
      <c r="E650">
        <v>22.88</v>
      </c>
      <c r="F650">
        <v>23.12</v>
      </c>
      <c r="G650">
        <v>840400</v>
      </c>
    </row>
    <row r="651" spans="1:7">
      <c r="A651">
        <f t="shared" si="22"/>
        <v>648</v>
      </c>
      <c r="B651" s="125" t="s">
        <v>654</v>
      </c>
      <c r="C651">
        <v>23.1</v>
      </c>
      <c r="D651">
        <v>23.86</v>
      </c>
      <c r="E651">
        <v>23.1</v>
      </c>
      <c r="F651">
        <v>23.86</v>
      </c>
      <c r="G651">
        <v>848100</v>
      </c>
    </row>
    <row r="652" spans="1:7">
      <c r="A652">
        <f t="shared" si="22"/>
        <v>649</v>
      </c>
      <c r="B652" s="125" t="s">
        <v>653</v>
      </c>
      <c r="C652">
        <v>23.5</v>
      </c>
      <c r="D652">
        <v>23.64</v>
      </c>
      <c r="E652">
        <v>22.94</v>
      </c>
      <c r="F652">
        <v>23.16</v>
      </c>
      <c r="G652">
        <v>789000</v>
      </c>
    </row>
    <row r="653" spans="1:7">
      <c r="A653">
        <f t="shared" si="22"/>
        <v>650</v>
      </c>
      <c r="B653" s="125" t="s">
        <v>652</v>
      </c>
      <c r="C653">
        <v>23.16</v>
      </c>
      <c r="D653">
        <v>23.16</v>
      </c>
      <c r="E653">
        <v>22.22</v>
      </c>
      <c r="F653">
        <v>22.54</v>
      </c>
      <c r="G653">
        <v>747200</v>
      </c>
    </row>
    <row r="654" spans="1:7">
      <c r="A654">
        <f t="shared" si="22"/>
        <v>651</v>
      </c>
      <c r="B654" s="125" t="s">
        <v>651</v>
      </c>
      <c r="C654">
        <v>22.22</v>
      </c>
      <c r="D654">
        <v>22.52</v>
      </c>
      <c r="E654">
        <v>21.96</v>
      </c>
      <c r="F654">
        <v>22.1</v>
      </c>
      <c r="G654">
        <v>981100</v>
      </c>
    </row>
    <row r="655" spans="1:7">
      <c r="A655">
        <f t="shared" si="22"/>
        <v>652</v>
      </c>
      <c r="B655" s="125" t="s">
        <v>650</v>
      </c>
      <c r="C655">
        <v>22</v>
      </c>
      <c r="D655">
        <v>22.28</v>
      </c>
      <c r="E655">
        <v>22</v>
      </c>
      <c r="F655">
        <v>22.22</v>
      </c>
      <c r="G655">
        <v>751200</v>
      </c>
    </row>
    <row r="656" spans="1:7">
      <c r="A656">
        <f t="shared" si="22"/>
        <v>653</v>
      </c>
      <c r="B656" s="125" t="s">
        <v>649</v>
      </c>
      <c r="C656">
        <v>22.1</v>
      </c>
      <c r="D656">
        <v>22.78</v>
      </c>
      <c r="E656">
        <v>21.88</v>
      </c>
      <c r="F656">
        <v>22.2</v>
      </c>
      <c r="G656">
        <v>1226700</v>
      </c>
    </row>
    <row r="657" spans="1:7">
      <c r="A657">
        <f t="shared" si="22"/>
        <v>654</v>
      </c>
      <c r="B657" s="125" t="s">
        <v>648</v>
      </c>
      <c r="C657">
        <v>21.84</v>
      </c>
      <c r="D657">
        <v>22.22</v>
      </c>
      <c r="E657">
        <v>21.84</v>
      </c>
      <c r="F657">
        <v>22.14</v>
      </c>
      <c r="G657">
        <v>698200</v>
      </c>
    </row>
    <row r="658" spans="1:7">
      <c r="A658">
        <f t="shared" si="22"/>
        <v>655</v>
      </c>
      <c r="B658" s="125" t="s">
        <v>647</v>
      </c>
      <c r="C658">
        <v>22</v>
      </c>
      <c r="D658">
        <v>22.38</v>
      </c>
      <c r="E658">
        <v>21.98</v>
      </c>
      <c r="F658">
        <v>22.04</v>
      </c>
      <c r="G658">
        <v>1092600</v>
      </c>
    </row>
    <row r="659" spans="1:7">
      <c r="A659">
        <f t="shared" si="22"/>
        <v>656</v>
      </c>
      <c r="B659" s="125">
        <v>41679</v>
      </c>
      <c r="C659">
        <v>21.92</v>
      </c>
      <c r="D659">
        <v>22.16</v>
      </c>
      <c r="E659">
        <v>21.6</v>
      </c>
      <c r="F659">
        <v>22.16</v>
      </c>
      <c r="G659">
        <v>603600</v>
      </c>
    </row>
    <row r="660" spans="1:7">
      <c r="A660">
        <f t="shared" si="22"/>
        <v>657</v>
      </c>
      <c r="B660" s="125">
        <v>41707</v>
      </c>
      <c r="C660">
        <v>22.32</v>
      </c>
      <c r="D660">
        <v>22.32</v>
      </c>
      <c r="E660">
        <v>21.58</v>
      </c>
      <c r="F660">
        <v>22.3</v>
      </c>
      <c r="G660">
        <v>576800</v>
      </c>
    </row>
    <row r="661" spans="1:7">
      <c r="A661">
        <f t="shared" si="22"/>
        <v>658</v>
      </c>
      <c r="B661" s="125">
        <v>41738</v>
      </c>
      <c r="C661">
        <v>21.9</v>
      </c>
      <c r="D661">
        <v>23.4</v>
      </c>
      <c r="E661">
        <v>21.88</v>
      </c>
      <c r="F661">
        <v>23.4</v>
      </c>
      <c r="G661">
        <v>143500</v>
      </c>
    </row>
    <row r="662" spans="1:7">
      <c r="A662">
        <f t="shared" si="22"/>
        <v>659</v>
      </c>
      <c r="B662" s="125">
        <v>41768</v>
      </c>
      <c r="C662">
        <v>22.6</v>
      </c>
      <c r="D662">
        <v>22.7</v>
      </c>
      <c r="E662">
        <v>22.26</v>
      </c>
      <c r="F662">
        <v>22.3</v>
      </c>
      <c r="G662">
        <v>294300</v>
      </c>
    </row>
    <row r="663" spans="1:7">
      <c r="A663">
        <f t="shared" si="22"/>
        <v>660</v>
      </c>
      <c r="B663" s="125">
        <v>41860</v>
      </c>
      <c r="C663">
        <v>22.3</v>
      </c>
      <c r="D663">
        <v>22.34</v>
      </c>
      <c r="E663">
        <v>22.12</v>
      </c>
      <c r="F663">
        <v>22.2</v>
      </c>
      <c r="G663">
        <v>599100</v>
      </c>
    </row>
    <row r="664" spans="1:7">
      <c r="A664">
        <f t="shared" si="22"/>
        <v>661</v>
      </c>
      <c r="B664" s="125">
        <v>41891</v>
      </c>
      <c r="C664">
        <v>21.98</v>
      </c>
      <c r="D664">
        <v>22.12</v>
      </c>
      <c r="E664">
        <v>21.9</v>
      </c>
      <c r="F664">
        <v>21.98</v>
      </c>
      <c r="G664">
        <v>899400</v>
      </c>
    </row>
    <row r="665" spans="1:7">
      <c r="A665">
        <f t="shared" si="22"/>
        <v>662</v>
      </c>
      <c r="B665" s="125">
        <v>41921</v>
      </c>
      <c r="C665">
        <v>21.84</v>
      </c>
      <c r="D665">
        <v>22.48</v>
      </c>
      <c r="E665">
        <v>21.84</v>
      </c>
      <c r="F665">
        <v>22.42</v>
      </c>
      <c r="G665">
        <v>315900</v>
      </c>
    </row>
    <row r="666" spans="1:7">
      <c r="A666">
        <f t="shared" si="22"/>
        <v>663</v>
      </c>
      <c r="B666" s="125">
        <v>41952</v>
      </c>
      <c r="C666">
        <v>22.4</v>
      </c>
      <c r="D666">
        <v>22.4</v>
      </c>
      <c r="E666">
        <v>22.16</v>
      </c>
      <c r="F666">
        <v>22.28</v>
      </c>
      <c r="G666">
        <v>310200</v>
      </c>
    </row>
    <row r="667" spans="1:7">
      <c r="A667">
        <f t="shared" si="22"/>
        <v>664</v>
      </c>
      <c r="B667" s="125">
        <v>41982</v>
      </c>
      <c r="C667">
        <v>22.1</v>
      </c>
      <c r="D667">
        <v>22.28</v>
      </c>
      <c r="E667">
        <v>21.92</v>
      </c>
      <c r="F667">
        <v>21.92</v>
      </c>
      <c r="G667">
        <v>924800</v>
      </c>
    </row>
    <row r="668" spans="1:7">
      <c r="A668">
        <f t="shared" si="22"/>
        <v>665</v>
      </c>
      <c r="B668" s="125" t="s">
        <v>646</v>
      </c>
      <c r="C668">
        <v>21.92</v>
      </c>
      <c r="D668">
        <v>21.92</v>
      </c>
      <c r="E668">
        <v>21.32</v>
      </c>
      <c r="F668">
        <v>21.52</v>
      </c>
      <c r="G668">
        <v>535200</v>
      </c>
    </row>
    <row r="669" spans="1:7">
      <c r="A669">
        <f t="shared" si="22"/>
        <v>666</v>
      </c>
      <c r="B669" s="125" t="s">
        <v>645</v>
      </c>
      <c r="C669">
        <v>21.3</v>
      </c>
      <c r="D669">
        <v>21.32</v>
      </c>
      <c r="E669">
        <v>21</v>
      </c>
      <c r="F669">
        <v>21.28</v>
      </c>
      <c r="G669">
        <v>835900</v>
      </c>
    </row>
    <row r="670" spans="1:7">
      <c r="A670">
        <f t="shared" si="22"/>
        <v>667</v>
      </c>
      <c r="B670" s="125" t="s">
        <v>644</v>
      </c>
      <c r="C670">
        <v>21.08</v>
      </c>
      <c r="D670">
        <v>21.38</v>
      </c>
      <c r="E670">
        <v>20.98</v>
      </c>
      <c r="F670">
        <v>21.28</v>
      </c>
      <c r="G670">
        <v>617200</v>
      </c>
    </row>
    <row r="671" spans="1:7">
      <c r="A671">
        <f t="shared" si="22"/>
        <v>668</v>
      </c>
      <c r="B671" s="125" t="s">
        <v>643</v>
      </c>
      <c r="C671">
        <v>21.34</v>
      </c>
      <c r="D671">
        <v>21.42</v>
      </c>
      <c r="E671">
        <v>21.34</v>
      </c>
      <c r="F671">
        <v>21.42</v>
      </c>
      <c r="G671">
        <v>1343800</v>
      </c>
    </row>
    <row r="672" spans="1:7">
      <c r="A672">
        <f t="shared" si="22"/>
        <v>669</v>
      </c>
      <c r="B672" s="125" t="s">
        <v>642</v>
      </c>
      <c r="C672">
        <v>21.42</v>
      </c>
      <c r="D672">
        <v>21.42</v>
      </c>
      <c r="E672">
        <v>21.06</v>
      </c>
      <c r="F672">
        <v>21.12</v>
      </c>
      <c r="G672">
        <v>1377000</v>
      </c>
    </row>
    <row r="673" spans="1:7">
      <c r="A673">
        <f t="shared" si="22"/>
        <v>670</v>
      </c>
      <c r="B673" s="125" t="s">
        <v>641</v>
      </c>
      <c r="C673">
        <v>21.1</v>
      </c>
      <c r="D673">
        <v>21.14</v>
      </c>
      <c r="E673">
        <v>20.8</v>
      </c>
      <c r="F673">
        <v>21.12</v>
      </c>
      <c r="G673">
        <v>609600</v>
      </c>
    </row>
    <row r="674" spans="1:7">
      <c r="A674">
        <f t="shared" si="22"/>
        <v>671</v>
      </c>
      <c r="B674" s="125" t="s">
        <v>640</v>
      </c>
      <c r="C674">
        <v>21.12</v>
      </c>
      <c r="D674">
        <v>21.28</v>
      </c>
      <c r="E674">
        <v>20.8</v>
      </c>
      <c r="F674">
        <v>21.12</v>
      </c>
      <c r="G674">
        <v>955800</v>
      </c>
    </row>
    <row r="675" spans="1:7">
      <c r="A675">
        <f t="shared" si="22"/>
        <v>672</v>
      </c>
      <c r="B675" s="125" t="s">
        <v>639</v>
      </c>
      <c r="C675">
        <v>21.1</v>
      </c>
      <c r="D675">
        <v>21.74</v>
      </c>
      <c r="E675">
        <v>20.96</v>
      </c>
      <c r="F675">
        <v>21.6</v>
      </c>
      <c r="G675">
        <v>215800</v>
      </c>
    </row>
    <row r="676" spans="1:7">
      <c r="A676">
        <f t="shared" si="22"/>
        <v>673</v>
      </c>
      <c r="B676" s="125" t="s">
        <v>638</v>
      </c>
      <c r="C676">
        <v>21.68</v>
      </c>
      <c r="D676">
        <v>21.76</v>
      </c>
      <c r="E676">
        <v>21.04</v>
      </c>
      <c r="F676">
        <v>21.76</v>
      </c>
      <c r="G676">
        <v>271800</v>
      </c>
    </row>
    <row r="677" spans="1:7">
      <c r="A677">
        <f t="shared" si="22"/>
        <v>674</v>
      </c>
      <c r="B677" s="125" t="s">
        <v>637</v>
      </c>
      <c r="C677">
        <v>21.32</v>
      </c>
      <c r="D677">
        <v>21.6</v>
      </c>
      <c r="E677">
        <v>21.32</v>
      </c>
      <c r="F677">
        <v>21.5</v>
      </c>
      <c r="G677">
        <v>268700</v>
      </c>
    </row>
    <row r="678" spans="1:7">
      <c r="A678">
        <f t="shared" si="22"/>
        <v>675</v>
      </c>
      <c r="B678" s="125" t="s">
        <v>636</v>
      </c>
      <c r="C678">
        <v>21.3</v>
      </c>
      <c r="D678">
        <v>21.7</v>
      </c>
      <c r="E678">
        <v>21.08</v>
      </c>
      <c r="F678">
        <v>21.08</v>
      </c>
      <c r="G678">
        <v>532800</v>
      </c>
    </row>
    <row r="679" spans="1:7">
      <c r="A679">
        <f t="shared" si="22"/>
        <v>676</v>
      </c>
      <c r="B679" s="125">
        <v>41649</v>
      </c>
      <c r="C679">
        <v>21.08</v>
      </c>
      <c r="D679">
        <v>21.18</v>
      </c>
      <c r="E679">
        <v>21.08</v>
      </c>
      <c r="F679">
        <v>21.14</v>
      </c>
      <c r="G679">
        <v>164500</v>
      </c>
    </row>
    <row r="680" spans="1:7">
      <c r="A680">
        <f t="shared" si="22"/>
        <v>677</v>
      </c>
      <c r="B680" s="125">
        <v>41680</v>
      </c>
      <c r="C680">
        <v>21.1</v>
      </c>
      <c r="D680">
        <v>21.52</v>
      </c>
      <c r="E680">
        <v>21.08</v>
      </c>
      <c r="F680">
        <v>21.44</v>
      </c>
      <c r="G680">
        <v>1663100</v>
      </c>
    </row>
    <row r="681" spans="1:7">
      <c r="A681">
        <f t="shared" si="22"/>
        <v>678</v>
      </c>
      <c r="B681" s="125">
        <v>41708</v>
      </c>
      <c r="C681">
        <v>21.22</v>
      </c>
      <c r="D681">
        <v>21.66</v>
      </c>
      <c r="E681">
        <v>21.1</v>
      </c>
      <c r="F681">
        <v>21.4</v>
      </c>
      <c r="G681">
        <v>272400</v>
      </c>
    </row>
    <row r="682" spans="1:7">
      <c r="A682">
        <f t="shared" si="22"/>
        <v>679</v>
      </c>
      <c r="B682" s="125">
        <v>41830</v>
      </c>
      <c r="C682">
        <v>21.5</v>
      </c>
      <c r="D682">
        <v>21.76</v>
      </c>
      <c r="E682">
        <v>20.8</v>
      </c>
      <c r="F682">
        <v>20.9</v>
      </c>
      <c r="G682">
        <v>1265500</v>
      </c>
    </row>
    <row r="683" spans="1:7">
      <c r="A683">
        <f t="shared" si="22"/>
        <v>680</v>
      </c>
      <c r="B683" s="125">
        <v>41861</v>
      </c>
      <c r="C683">
        <v>20.84</v>
      </c>
      <c r="D683">
        <v>20.9</v>
      </c>
      <c r="E683">
        <v>20.54</v>
      </c>
      <c r="F683">
        <v>20.54</v>
      </c>
      <c r="G683">
        <v>437500</v>
      </c>
    </row>
    <row r="684" spans="1:7">
      <c r="A684">
        <f t="shared" si="22"/>
        <v>681</v>
      </c>
      <c r="B684" s="125">
        <v>41892</v>
      </c>
      <c r="C684">
        <v>20.56</v>
      </c>
      <c r="D684">
        <v>21.04</v>
      </c>
      <c r="E684">
        <v>20.420000000000002</v>
      </c>
      <c r="F684">
        <v>21.04</v>
      </c>
      <c r="G684">
        <v>89200</v>
      </c>
    </row>
    <row r="685" spans="1:7">
      <c r="A685">
        <f t="shared" si="22"/>
        <v>682</v>
      </c>
      <c r="B685" s="125">
        <v>41922</v>
      </c>
      <c r="C685">
        <v>20.66</v>
      </c>
      <c r="D685">
        <v>20.9</v>
      </c>
      <c r="E685">
        <v>20.399999999999999</v>
      </c>
      <c r="F685">
        <v>20.48</v>
      </c>
      <c r="G685">
        <v>95800</v>
      </c>
    </row>
    <row r="686" spans="1:7">
      <c r="A686">
        <f t="shared" si="22"/>
        <v>683</v>
      </c>
      <c r="B686" s="125" t="s">
        <v>635</v>
      </c>
      <c r="C686">
        <v>20.5</v>
      </c>
      <c r="D686">
        <v>20.56</v>
      </c>
      <c r="E686">
        <v>19.88</v>
      </c>
      <c r="F686">
        <v>19.98</v>
      </c>
      <c r="G686">
        <v>129200</v>
      </c>
    </row>
    <row r="687" spans="1:7">
      <c r="A687">
        <f t="shared" si="22"/>
        <v>684</v>
      </c>
      <c r="B687" s="125" t="s">
        <v>634</v>
      </c>
      <c r="C687">
        <v>20.18</v>
      </c>
      <c r="D687">
        <v>20.46</v>
      </c>
      <c r="E687">
        <v>19.82</v>
      </c>
      <c r="F687">
        <v>20</v>
      </c>
      <c r="G687">
        <v>1041900</v>
      </c>
    </row>
    <row r="688" spans="1:7">
      <c r="A688">
        <f t="shared" si="22"/>
        <v>685</v>
      </c>
      <c r="B688" s="125" t="s">
        <v>633</v>
      </c>
      <c r="C688">
        <v>20</v>
      </c>
      <c r="D688">
        <v>20.079999999999998</v>
      </c>
      <c r="E688">
        <v>19.899999999999999</v>
      </c>
      <c r="F688">
        <v>20</v>
      </c>
      <c r="G688">
        <v>315100</v>
      </c>
    </row>
    <row r="689" spans="1:7">
      <c r="A689">
        <f t="shared" si="22"/>
        <v>686</v>
      </c>
      <c r="B689" s="125" t="s">
        <v>632</v>
      </c>
      <c r="C689">
        <v>20.34</v>
      </c>
      <c r="D689">
        <v>20.34</v>
      </c>
      <c r="E689">
        <v>19.600000000000001</v>
      </c>
      <c r="F689">
        <v>20</v>
      </c>
      <c r="G689">
        <v>321900</v>
      </c>
    </row>
    <row r="690" spans="1:7">
      <c r="A690">
        <f t="shared" si="22"/>
        <v>687</v>
      </c>
      <c r="B690" s="125" t="s">
        <v>631</v>
      </c>
      <c r="C690">
        <v>19.86</v>
      </c>
      <c r="D690">
        <v>20.399999999999999</v>
      </c>
      <c r="E690">
        <v>19.8</v>
      </c>
      <c r="F690">
        <v>20.22</v>
      </c>
      <c r="G690">
        <v>613100</v>
      </c>
    </row>
    <row r="691" spans="1:7">
      <c r="A691">
        <f t="shared" si="22"/>
        <v>688</v>
      </c>
      <c r="B691" s="125" t="s">
        <v>630</v>
      </c>
      <c r="C691">
        <v>20.22</v>
      </c>
      <c r="D691">
        <v>20.54</v>
      </c>
      <c r="E691">
        <v>20.2</v>
      </c>
      <c r="F691">
        <v>20.52</v>
      </c>
      <c r="G691">
        <v>233800</v>
      </c>
    </row>
    <row r="692" spans="1:7">
      <c r="A692">
        <f t="shared" si="22"/>
        <v>689</v>
      </c>
      <c r="B692" s="125" t="s">
        <v>629</v>
      </c>
      <c r="C692">
        <v>20.52</v>
      </c>
      <c r="D692">
        <v>20.52</v>
      </c>
      <c r="E692">
        <v>20.079999999999998</v>
      </c>
      <c r="F692">
        <v>20.2</v>
      </c>
      <c r="G692">
        <v>735400</v>
      </c>
    </row>
    <row r="693" spans="1:7">
      <c r="A693">
        <f t="shared" si="22"/>
        <v>690</v>
      </c>
      <c r="B693" s="125" t="s">
        <v>628</v>
      </c>
      <c r="C693">
        <v>20.34</v>
      </c>
      <c r="D693">
        <v>20.399999999999999</v>
      </c>
      <c r="E693">
        <v>20.12</v>
      </c>
      <c r="F693">
        <v>20.34</v>
      </c>
      <c r="G693">
        <v>657700</v>
      </c>
    </row>
    <row r="694" spans="1:7">
      <c r="A694">
        <f t="shared" si="22"/>
        <v>691</v>
      </c>
      <c r="B694" s="125" t="s">
        <v>627</v>
      </c>
      <c r="C694">
        <v>20.56</v>
      </c>
      <c r="D694">
        <v>21.2</v>
      </c>
      <c r="E694">
        <v>20.5</v>
      </c>
      <c r="F694">
        <v>21.08</v>
      </c>
      <c r="G694">
        <v>235200</v>
      </c>
    </row>
    <row r="695" spans="1:7">
      <c r="A695">
        <f t="shared" si="22"/>
        <v>692</v>
      </c>
      <c r="B695" s="125" t="s">
        <v>626</v>
      </c>
      <c r="C695">
        <v>21.18</v>
      </c>
      <c r="D695">
        <v>22</v>
      </c>
      <c r="E695">
        <v>21.06</v>
      </c>
      <c r="F695">
        <v>21.98</v>
      </c>
      <c r="G695">
        <v>148500</v>
      </c>
    </row>
    <row r="696" spans="1:7">
      <c r="A696">
        <f t="shared" si="22"/>
        <v>693</v>
      </c>
      <c r="B696" s="125" t="s">
        <v>625</v>
      </c>
      <c r="C696">
        <v>21.98</v>
      </c>
      <c r="D696">
        <v>22.58</v>
      </c>
      <c r="E696">
        <v>21.98</v>
      </c>
      <c r="F696">
        <v>22.46</v>
      </c>
      <c r="G696">
        <v>608400</v>
      </c>
    </row>
    <row r="697" spans="1:7">
      <c r="A697">
        <f t="shared" si="22"/>
        <v>694</v>
      </c>
      <c r="B697" s="125" t="s">
        <v>624</v>
      </c>
      <c r="C697">
        <v>22.5</v>
      </c>
      <c r="D697">
        <v>23.44</v>
      </c>
      <c r="E697">
        <v>22.42</v>
      </c>
      <c r="F697">
        <v>23.44</v>
      </c>
      <c r="G697">
        <v>467800</v>
      </c>
    </row>
    <row r="698" spans="1:7">
      <c r="A698">
        <f t="shared" si="22"/>
        <v>695</v>
      </c>
      <c r="B698" s="125" t="s">
        <v>623</v>
      </c>
      <c r="C698">
        <v>23</v>
      </c>
      <c r="D698">
        <v>23.42</v>
      </c>
      <c r="E698">
        <v>22.98</v>
      </c>
      <c r="F698">
        <v>22.98</v>
      </c>
      <c r="G698">
        <v>375600</v>
      </c>
    </row>
    <row r="699" spans="1:7">
      <c r="A699">
        <f t="shared" si="22"/>
        <v>696</v>
      </c>
      <c r="B699" s="125" t="s">
        <v>622</v>
      </c>
      <c r="C699">
        <v>22.8</v>
      </c>
      <c r="D699">
        <v>23.2</v>
      </c>
      <c r="E699">
        <v>22.8</v>
      </c>
      <c r="F699">
        <v>23</v>
      </c>
      <c r="G699">
        <v>515100</v>
      </c>
    </row>
    <row r="700" spans="1:7">
      <c r="A700">
        <f t="shared" si="22"/>
        <v>697</v>
      </c>
      <c r="B700" s="125">
        <v>41709</v>
      </c>
      <c r="C700">
        <v>22.48</v>
      </c>
      <c r="D700">
        <v>22.96</v>
      </c>
      <c r="E700">
        <v>22.48</v>
      </c>
      <c r="F700">
        <v>22.9</v>
      </c>
      <c r="G700">
        <v>805500</v>
      </c>
    </row>
    <row r="701" spans="1:7">
      <c r="A701">
        <f t="shared" si="22"/>
        <v>698</v>
      </c>
      <c r="B701" s="125">
        <v>41740</v>
      </c>
      <c r="C701">
        <v>23.1</v>
      </c>
      <c r="D701">
        <v>23.1</v>
      </c>
      <c r="E701">
        <v>22.16</v>
      </c>
      <c r="F701">
        <v>22.56</v>
      </c>
      <c r="G701">
        <v>573000</v>
      </c>
    </row>
    <row r="702" spans="1:7">
      <c r="A702">
        <f t="shared" si="22"/>
        <v>699</v>
      </c>
      <c r="B702" s="125">
        <v>41770</v>
      </c>
      <c r="C702">
        <v>22.3</v>
      </c>
      <c r="D702">
        <v>22.9</v>
      </c>
      <c r="E702">
        <v>22.24</v>
      </c>
      <c r="F702">
        <v>22.9</v>
      </c>
      <c r="G702">
        <v>107500</v>
      </c>
    </row>
    <row r="703" spans="1:7">
      <c r="A703">
        <f t="shared" si="22"/>
        <v>700</v>
      </c>
      <c r="B703" s="125">
        <v>41801</v>
      </c>
      <c r="C703">
        <v>23</v>
      </c>
      <c r="D703">
        <v>23.28</v>
      </c>
      <c r="E703">
        <v>22.8</v>
      </c>
      <c r="F703">
        <v>23.06</v>
      </c>
      <c r="G703">
        <v>933300</v>
      </c>
    </row>
    <row r="704" spans="1:7">
      <c r="A704">
        <f t="shared" si="22"/>
        <v>701</v>
      </c>
      <c r="B704" s="125">
        <v>41831</v>
      </c>
      <c r="C704">
        <v>22.52</v>
      </c>
      <c r="D704">
        <v>23.38</v>
      </c>
      <c r="E704">
        <v>22.52</v>
      </c>
      <c r="F704">
        <v>22.84</v>
      </c>
      <c r="G704">
        <v>131600</v>
      </c>
    </row>
    <row r="705" spans="1:7">
      <c r="A705">
        <f t="shared" si="22"/>
        <v>702</v>
      </c>
      <c r="B705" s="125">
        <v>41923</v>
      </c>
      <c r="C705">
        <v>22.88</v>
      </c>
      <c r="D705">
        <v>23.2</v>
      </c>
      <c r="E705">
        <v>22.84</v>
      </c>
      <c r="F705">
        <v>22.86</v>
      </c>
      <c r="G705">
        <v>104000</v>
      </c>
    </row>
    <row r="706" spans="1:7">
      <c r="A706">
        <f t="shared" si="22"/>
        <v>703</v>
      </c>
      <c r="B706" s="125">
        <v>41954</v>
      </c>
      <c r="C706">
        <v>22.98</v>
      </c>
      <c r="D706">
        <v>23.04</v>
      </c>
      <c r="E706">
        <v>22.84</v>
      </c>
      <c r="F706">
        <v>22.92</v>
      </c>
      <c r="G706">
        <v>432700</v>
      </c>
    </row>
    <row r="707" spans="1:7">
      <c r="A707">
        <f t="shared" si="22"/>
        <v>704</v>
      </c>
      <c r="B707" s="125">
        <v>41984</v>
      </c>
      <c r="C707">
        <v>23.1</v>
      </c>
      <c r="D707">
        <v>23.1</v>
      </c>
      <c r="E707">
        <v>22.88</v>
      </c>
      <c r="F707">
        <v>23</v>
      </c>
      <c r="G707">
        <v>316100</v>
      </c>
    </row>
    <row r="708" spans="1:7">
      <c r="A708">
        <f t="shared" ref="A708:A771" si="23">A707+1</f>
        <v>705</v>
      </c>
      <c r="B708" s="125" t="s">
        <v>621</v>
      </c>
      <c r="C708">
        <v>22.9</v>
      </c>
      <c r="D708">
        <v>23.2</v>
      </c>
      <c r="E708">
        <v>22.46</v>
      </c>
      <c r="F708">
        <v>23.18</v>
      </c>
      <c r="G708">
        <v>565500</v>
      </c>
    </row>
    <row r="709" spans="1:7">
      <c r="A709">
        <f t="shared" si="23"/>
        <v>706</v>
      </c>
      <c r="B709" s="125" t="s">
        <v>620</v>
      </c>
      <c r="C709">
        <v>22.5</v>
      </c>
      <c r="D709">
        <v>23.1</v>
      </c>
      <c r="E709">
        <v>22.4</v>
      </c>
      <c r="F709">
        <v>22.84</v>
      </c>
      <c r="G709">
        <v>136600</v>
      </c>
    </row>
    <row r="710" spans="1:7">
      <c r="A710">
        <f t="shared" si="23"/>
        <v>707</v>
      </c>
      <c r="B710" s="125" t="s">
        <v>619</v>
      </c>
      <c r="C710">
        <v>22.8</v>
      </c>
      <c r="D710">
        <v>23.08</v>
      </c>
      <c r="E710">
        <v>22.58</v>
      </c>
      <c r="F710">
        <v>22.58</v>
      </c>
      <c r="G710">
        <v>341800</v>
      </c>
    </row>
    <row r="711" spans="1:7">
      <c r="A711">
        <f t="shared" si="23"/>
        <v>708</v>
      </c>
      <c r="B711" s="125" t="s">
        <v>618</v>
      </c>
      <c r="C711">
        <v>22.42</v>
      </c>
      <c r="D711">
        <v>23.66</v>
      </c>
      <c r="E711">
        <v>22</v>
      </c>
      <c r="F711">
        <v>23.66</v>
      </c>
      <c r="G711">
        <v>131200</v>
      </c>
    </row>
    <row r="712" spans="1:7">
      <c r="A712">
        <f t="shared" si="23"/>
        <v>709</v>
      </c>
      <c r="B712" s="125" t="s">
        <v>617</v>
      </c>
      <c r="C712">
        <v>23.5</v>
      </c>
      <c r="D712">
        <v>23.6</v>
      </c>
      <c r="E712">
        <v>22.72</v>
      </c>
      <c r="F712">
        <v>23</v>
      </c>
      <c r="G712">
        <v>216000</v>
      </c>
    </row>
    <row r="713" spans="1:7">
      <c r="A713">
        <f t="shared" si="23"/>
        <v>710</v>
      </c>
      <c r="B713" s="125" t="s">
        <v>616</v>
      </c>
      <c r="C713">
        <v>22.9</v>
      </c>
      <c r="D713">
        <v>22.9</v>
      </c>
      <c r="E713">
        <v>22.24</v>
      </c>
      <c r="F713">
        <v>22.36</v>
      </c>
      <c r="G713">
        <v>618200</v>
      </c>
    </row>
    <row r="714" spans="1:7">
      <c r="A714">
        <f t="shared" si="23"/>
        <v>711</v>
      </c>
      <c r="B714" s="125" t="s">
        <v>615</v>
      </c>
      <c r="C714">
        <v>22.48</v>
      </c>
      <c r="D714">
        <v>22.48</v>
      </c>
      <c r="E714">
        <v>22.18</v>
      </c>
      <c r="F714">
        <v>22.18</v>
      </c>
      <c r="G714">
        <v>399000</v>
      </c>
    </row>
    <row r="715" spans="1:7">
      <c r="A715">
        <f t="shared" si="23"/>
        <v>712</v>
      </c>
      <c r="B715" s="125" t="s">
        <v>614</v>
      </c>
      <c r="C715">
        <v>22</v>
      </c>
      <c r="D715">
        <v>22.88</v>
      </c>
      <c r="E715">
        <v>22</v>
      </c>
      <c r="F715">
        <v>22.66</v>
      </c>
      <c r="G715">
        <v>301900</v>
      </c>
    </row>
    <row r="716" spans="1:7">
      <c r="A716">
        <f t="shared" si="23"/>
        <v>713</v>
      </c>
      <c r="B716" s="125" t="s">
        <v>613</v>
      </c>
      <c r="C716">
        <v>22.04</v>
      </c>
      <c r="D716">
        <v>22.8</v>
      </c>
      <c r="E716">
        <v>22.04</v>
      </c>
      <c r="F716">
        <v>22.56</v>
      </c>
      <c r="G716">
        <v>607300</v>
      </c>
    </row>
    <row r="717" spans="1:7">
      <c r="A717">
        <f t="shared" si="23"/>
        <v>714</v>
      </c>
      <c r="B717" s="125" t="s">
        <v>612</v>
      </c>
      <c r="C717">
        <v>22.6</v>
      </c>
      <c r="D717">
        <v>22.8</v>
      </c>
      <c r="E717">
        <v>22.52</v>
      </c>
      <c r="F717">
        <v>22.56</v>
      </c>
      <c r="G717">
        <v>88100</v>
      </c>
    </row>
    <row r="718" spans="1:7">
      <c r="A718">
        <f t="shared" si="23"/>
        <v>715</v>
      </c>
      <c r="B718" s="125" t="s">
        <v>611</v>
      </c>
      <c r="C718">
        <v>22.68</v>
      </c>
      <c r="D718">
        <v>22.94</v>
      </c>
      <c r="E718">
        <v>22.04</v>
      </c>
      <c r="F718">
        <v>22.6</v>
      </c>
      <c r="G718">
        <v>68200</v>
      </c>
    </row>
    <row r="719" spans="1:7">
      <c r="A719">
        <f t="shared" si="23"/>
        <v>716</v>
      </c>
      <c r="B719" s="125" t="s">
        <v>610</v>
      </c>
      <c r="C719">
        <v>22.7</v>
      </c>
      <c r="D719">
        <v>22.7</v>
      </c>
      <c r="E719">
        <v>22.4</v>
      </c>
      <c r="F719">
        <v>22.5</v>
      </c>
      <c r="G719">
        <v>197500</v>
      </c>
    </row>
    <row r="720" spans="1:7">
      <c r="A720">
        <f t="shared" si="23"/>
        <v>717</v>
      </c>
      <c r="B720" s="125">
        <v>41651</v>
      </c>
      <c r="C720">
        <v>22.5</v>
      </c>
      <c r="D720">
        <v>22.5</v>
      </c>
      <c r="E720">
        <v>21.6</v>
      </c>
      <c r="F720">
        <v>22.46</v>
      </c>
      <c r="G720">
        <v>315200</v>
      </c>
    </row>
    <row r="721" spans="1:7">
      <c r="A721">
        <f t="shared" si="23"/>
        <v>718</v>
      </c>
      <c r="B721" s="125">
        <v>41682</v>
      </c>
      <c r="C721">
        <v>21.92</v>
      </c>
      <c r="D721">
        <v>22.32</v>
      </c>
      <c r="E721">
        <v>21.54</v>
      </c>
      <c r="F721">
        <v>22.32</v>
      </c>
      <c r="G721">
        <v>265300</v>
      </c>
    </row>
    <row r="722" spans="1:7">
      <c r="A722">
        <f t="shared" si="23"/>
        <v>719</v>
      </c>
      <c r="B722" s="125">
        <v>41710</v>
      </c>
      <c r="C722">
        <v>21.7</v>
      </c>
      <c r="D722">
        <v>22.2</v>
      </c>
      <c r="E722">
        <v>21.7</v>
      </c>
      <c r="F722">
        <v>22</v>
      </c>
      <c r="G722">
        <v>140500</v>
      </c>
    </row>
    <row r="723" spans="1:7">
      <c r="A723">
        <f t="shared" si="23"/>
        <v>720</v>
      </c>
      <c r="B723" s="125">
        <v>41741</v>
      </c>
      <c r="C723">
        <v>21.74</v>
      </c>
      <c r="D723">
        <v>22.7</v>
      </c>
      <c r="E723">
        <v>21.7</v>
      </c>
      <c r="F723">
        <v>22.4</v>
      </c>
      <c r="G723">
        <v>395400</v>
      </c>
    </row>
    <row r="724" spans="1:7">
      <c r="A724">
        <f t="shared" si="23"/>
        <v>721</v>
      </c>
      <c r="B724" s="125">
        <v>41771</v>
      </c>
      <c r="C724">
        <v>22.2</v>
      </c>
      <c r="D724">
        <v>22.2</v>
      </c>
      <c r="E724">
        <v>21.7</v>
      </c>
      <c r="F724">
        <v>21.84</v>
      </c>
      <c r="G724">
        <v>336900</v>
      </c>
    </row>
    <row r="725" spans="1:7">
      <c r="A725">
        <f t="shared" si="23"/>
        <v>722</v>
      </c>
      <c r="B725" s="125">
        <v>41863</v>
      </c>
      <c r="C725">
        <v>21.6</v>
      </c>
      <c r="D725">
        <v>21.98</v>
      </c>
      <c r="E725">
        <v>21.36</v>
      </c>
      <c r="F725">
        <v>21.7</v>
      </c>
      <c r="G725">
        <v>430400</v>
      </c>
    </row>
    <row r="726" spans="1:7">
      <c r="A726">
        <f t="shared" si="23"/>
        <v>723</v>
      </c>
      <c r="B726" s="125">
        <v>41894</v>
      </c>
      <c r="C726">
        <v>21.7</v>
      </c>
      <c r="D726">
        <v>21.74</v>
      </c>
      <c r="E726">
        <v>21.08</v>
      </c>
      <c r="F726">
        <v>21.4</v>
      </c>
      <c r="G726">
        <v>671800</v>
      </c>
    </row>
    <row r="727" spans="1:7">
      <c r="A727">
        <f t="shared" si="23"/>
        <v>724</v>
      </c>
      <c r="B727" s="125">
        <v>41924</v>
      </c>
      <c r="C727">
        <v>21.38</v>
      </c>
      <c r="D727">
        <v>21.8</v>
      </c>
      <c r="E727">
        <v>21.38</v>
      </c>
      <c r="F727">
        <v>21.7</v>
      </c>
      <c r="G727">
        <v>258400</v>
      </c>
    </row>
    <row r="728" spans="1:7">
      <c r="A728">
        <f t="shared" si="23"/>
        <v>725</v>
      </c>
      <c r="B728" s="125">
        <v>41955</v>
      </c>
      <c r="C728">
        <v>21.64</v>
      </c>
      <c r="D728">
        <v>21.64</v>
      </c>
      <c r="E728">
        <v>21.2</v>
      </c>
      <c r="F728">
        <v>21.32</v>
      </c>
      <c r="G728">
        <v>339600</v>
      </c>
    </row>
    <row r="729" spans="1:7">
      <c r="A729">
        <f t="shared" si="23"/>
        <v>726</v>
      </c>
      <c r="B729" s="125">
        <v>41985</v>
      </c>
      <c r="C729">
        <v>21.02</v>
      </c>
      <c r="D729">
        <v>21.34</v>
      </c>
      <c r="E729">
        <v>20.92</v>
      </c>
      <c r="F729">
        <v>21.32</v>
      </c>
      <c r="G729">
        <v>504600</v>
      </c>
    </row>
    <row r="730" spans="1:7">
      <c r="A730">
        <f t="shared" si="23"/>
        <v>727</v>
      </c>
      <c r="B730" s="125" t="s">
        <v>609</v>
      </c>
      <c r="C730">
        <v>20.8</v>
      </c>
      <c r="D730">
        <v>20.84</v>
      </c>
      <c r="E730">
        <v>20.100000000000001</v>
      </c>
      <c r="F730">
        <v>20.100000000000001</v>
      </c>
      <c r="G730">
        <v>850600</v>
      </c>
    </row>
    <row r="731" spans="1:7">
      <c r="A731">
        <f t="shared" si="23"/>
        <v>728</v>
      </c>
      <c r="B731" s="125" t="s">
        <v>608</v>
      </c>
      <c r="C731">
        <v>20.04</v>
      </c>
      <c r="D731">
        <v>20.5</v>
      </c>
      <c r="E731">
        <v>20.04</v>
      </c>
      <c r="F731">
        <v>20.100000000000001</v>
      </c>
      <c r="G731">
        <v>510900</v>
      </c>
    </row>
    <row r="732" spans="1:7">
      <c r="A732">
        <f t="shared" si="23"/>
        <v>729</v>
      </c>
      <c r="B732" s="125" t="s">
        <v>607</v>
      </c>
      <c r="C732">
        <v>20.02</v>
      </c>
      <c r="D732">
        <v>20.28</v>
      </c>
      <c r="E732">
        <v>20.02</v>
      </c>
      <c r="F732">
        <v>20.100000000000001</v>
      </c>
      <c r="G732">
        <v>452800</v>
      </c>
    </row>
    <row r="733" spans="1:7">
      <c r="A733">
        <f t="shared" si="23"/>
        <v>730</v>
      </c>
      <c r="B733" s="125" t="s">
        <v>606</v>
      </c>
      <c r="C733">
        <v>20</v>
      </c>
      <c r="D733">
        <v>20.52</v>
      </c>
      <c r="E733">
        <v>19.899999999999999</v>
      </c>
      <c r="F733">
        <v>19.899999999999999</v>
      </c>
      <c r="G733">
        <v>375600</v>
      </c>
    </row>
    <row r="734" spans="1:7">
      <c r="A734">
        <f t="shared" si="23"/>
        <v>731</v>
      </c>
      <c r="B734" s="125" t="s">
        <v>605</v>
      </c>
      <c r="C734">
        <v>20</v>
      </c>
      <c r="D734">
        <v>20.7</v>
      </c>
      <c r="E734">
        <v>19.920000000000002</v>
      </c>
      <c r="F734">
        <v>20.2</v>
      </c>
      <c r="G734">
        <v>851400</v>
      </c>
    </row>
    <row r="735" spans="1:7">
      <c r="A735">
        <f t="shared" si="23"/>
        <v>732</v>
      </c>
      <c r="B735" s="125" t="s">
        <v>604</v>
      </c>
      <c r="C735">
        <v>20.2</v>
      </c>
      <c r="D735">
        <v>20.9</v>
      </c>
      <c r="E735">
        <v>20.100000000000001</v>
      </c>
      <c r="F735">
        <v>20.7</v>
      </c>
      <c r="G735">
        <v>387600</v>
      </c>
    </row>
    <row r="736" spans="1:7">
      <c r="A736">
        <f t="shared" si="23"/>
        <v>733</v>
      </c>
      <c r="B736" s="125" t="s">
        <v>603</v>
      </c>
      <c r="C736">
        <v>20.7</v>
      </c>
      <c r="D736">
        <v>21.78</v>
      </c>
      <c r="E736">
        <v>20.7</v>
      </c>
      <c r="F736">
        <v>21.46</v>
      </c>
      <c r="G736">
        <v>210700</v>
      </c>
    </row>
    <row r="737" spans="1:7">
      <c r="A737">
        <f t="shared" si="23"/>
        <v>734</v>
      </c>
      <c r="B737" s="125" t="s">
        <v>602</v>
      </c>
      <c r="C737">
        <v>21.06</v>
      </c>
      <c r="D737">
        <v>21.88</v>
      </c>
      <c r="E737">
        <v>21.06</v>
      </c>
      <c r="F737">
        <v>21.88</v>
      </c>
      <c r="G737">
        <v>149400</v>
      </c>
    </row>
    <row r="738" spans="1:7">
      <c r="A738">
        <f t="shared" si="23"/>
        <v>735</v>
      </c>
      <c r="B738" s="125" t="s">
        <v>601</v>
      </c>
      <c r="C738">
        <v>21.26</v>
      </c>
      <c r="D738">
        <v>22.12</v>
      </c>
      <c r="E738">
        <v>21.24</v>
      </c>
      <c r="F738">
        <v>22.04</v>
      </c>
      <c r="G738">
        <v>78000</v>
      </c>
    </row>
    <row r="739" spans="1:7">
      <c r="A739">
        <f t="shared" si="23"/>
        <v>736</v>
      </c>
      <c r="B739" s="125" t="s">
        <v>600</v>
      </c>
      <c r="C739">
        <v>21.34</v>
      </c>
      <c r="D739">
        <v>22.3</v>
      </c>
      <c r="E739">
        <v>21.34</v>
      </c>
      <c r="F739">
        <v>22.3</v>
      </c>
      <c r="G739">
        <v>111000</v>
      </c>
    </row>
    <row r="740" spans="1:7">
      <c r="A740">
        <f t="shared" si="23"/>
        <v>737</v>
      </c>
      <c r="B740" s="125" t="s">
        <v>599</v>
      </c>
      <c r="C740">
        <v>22</v>
      </c>
      <c r="D740">
        <v>22.4</v>
      </c>
      <c r="E740">
        <v>21.68</v>
      </c>
      <c r="F740">
        <v>22.3</v>
      </c>
      <c r="G740">
        <v>228300</v>
      </c>
    </row>
    <row r="741" spans="1:7">
      <c r="A741">
        <f t="shared" si="23"/>
        <v>738</v>
      </c>
      <c r="B741" s="125" t="s">
        <v>598</v>
      </c>
      <c r="C741">
        <v>22.22</v>
      </c>
      <c r="D741">
        <v>22.94</v>
      </c>
      <c r="E741">
        <v>22.22</v>
      </c>
      <c r="F741">
        <v>22.8</v>
      </c>
      <c r="G741">
        <v>397500</v>
      </c>
    </row>
    <row r="742" spans="1:7">
      <c r="A742">
        <f t="shared" si="23"/>
        <v>739</v>
      </c>
      <c r="B742" s="125">
        <v>42036</v>
      </c>
      <c r="C742">
        <v>22.2</v>
      </c>
      <c r="D742">
        <v>22.42</v>
      </c>
      <c r="E742">
        <v>21.76</v>
      </c>
      <c r="F742">
        <v>22</v>
      </c>
      <c r="G742">
        <v>315900</v>
      </c>
    </row>
    <row r="743" spans="1:7">
      <c r="A743">
        <f t="shared" si="23"/>
        <v>740</v>
      </c>
      <c r="B743" s="125">
        <v>42125</v>
      </c>
      <c r="C743">
        <v>22.62</v>
      </c>
      <c r="D743">
        <v>22.62</v>
      </c>
      <c r="E743">
        <v>21.94</v>
      </c>
      <c r="F743">
        <v>22</v>
      </c>
      <c r="G743">
        <v>313200</v>
      </c>
    </row>
    <row r="744" spans="1:7">
      <c r="A744">
        <f t="shared" si="23"/>
        <v>741</v>
      </c>
      <c r="B744" s="125">
        <v>42156</v>
      </c>
      <c r="C744">
        <v>21.98</v>
      </c>
      <c r="D744">
        <v>22</v>
      </c>
      <c r="E744">
        <v>21.5</v>
      </c>
      <c r="F744">
        <v>21.74</v>
      </c>
      <c r="G744">
        <v>595400</v>
      </c>
    </row>
    <row r="745" spans="1:7">
      <c r="A745">
        <f t="shared" si="23"/>
        <v>742</v>
      </c>
      <c r="B745" s="125">
        <v>42186</v>
      </c>
      <c r="C745">
        <v>21.6</v>
      </c>
      <c r="D745">
        <v>22.5</v>
      </c>
      <c r="E745">
        <v>21.42</v>
      </c>
      <c r="F745">
        <v>21.8</v>
      </c>
      <c r="G745">
        <v>540200</v>
      </c>
    </row>
    <row r="746" spans="1:7">
      <c r="A746">
        <f t="shared" si="23"/>
        <v>743</v>
      </c>
      <c r="B746" s="125">
        <v>42217</v>
      </c>
      <c r="C746">
        <v>21.8</v>
      </c>
      <c r="D746">
        <v>22.8</v>
      </c>
      <c r="E746">
        <v>21.8</v>
      </c>
      <c r="F746">
        <v>22.8</v>
      </c>
      <c r="G746">
        <v>148800</v>
      </c>
    </row>
    <row r="747" spans="1:7">
      <c r="A747">
        <f t="shared" si="23"/>
        <v>744</v>
      </c>
      <c r="B747" s="125">
        <v>42248</v>
      </c>
      <c r="C747">
        <v>22.84</v>
      </c>
      <c r="D747">
        <v>22.86</v>
      </c>
      <c r="E747">
        <v>22.1</v>
      </c>
      <c r="F747">
        <v>22.16</v>
      </c>
      <c r="G747">
        <v>273700</v>
      </c>
    </row>
    <row r="748" spans="1:7">
      <c r="A748">
        <f t="shared" si="23"/>
        <v>745</v>
      </c>
      <c r="B748" s="125">
        <v>42339</v>
      </c>
      <c r="C748">
        <v>22.16</v>
      </c>
      <c r="D748">
        <v>22.4</v>
      </c>
      <c r="E748">
        <v>21.84</v>
      </c>
      <c r="F748">
        <v>22.3</v>
      </c>
      <c r="G748">
        <v>176800</v>
      </c>
    </row>
    <row r="749" spans="1:7">
      <c r="A749">
        <f t="shared" si="23"/>
        <v>746</v>
      </c>
      <c r="B749" s="125" t="s">
        <v>597</v>
      </c>
      <c r="C749">
        <v>21.9</v>
      </c>
      <c r="D749">
        <v>22.24</v>
      </c>
      <c r="E749">
        <v>21.8</v>
      </c>
      <c r="F749">
        <v>21.98</v>
      </c>
      <c r="G749">
        <v>449900</v>
      </c>
    </row>
    <row r="750" spans="1:7">
      <c r="A750">
        <f t="shared" si="23"/>
        <v>747</v>
      </c>
      <c r="B750" s="125" t="s">
        <v>596</v>
      </c>
      <c r="C750">
        <v>21.8</v>
      </c>
      <c r="D750">
        <v>22.06</v>
      </c>
      <c r="E750">
        <v>21.8</v>
      </c>
      <c r="F750">
        <v>22</v>
      </c>
      <c r="G750">
        <v>659000</v>
      </c>
    </row>
    <row r="751" spans="1:7">
      <c r="A751">
        <f t="shared" si="23"/>
        <v>748</v>
      </c>
      <c r="B751" s="125" t="s">
        <v>595</v>
      </c>
      <c r="C751">
        <v>22.1</v>
      </c>
      <c r="D751">
        <v>22.1</v>
      </c>
      <c r="E751">
        <v>21.8</v>
      </c>
      <c r="F751">
        <v>22.02</v>
      </c>
      <c r="G751">
        <v>465800</v>
      </c>
    </row>
    <row r="752" spans="1:7">
      <c r="A752">
        <f t="shared" si="23"/>
        <v>749</v>
      </c>
      <c r="B752" s="125" t="s">
        <v>594</v>
      </c>
      <c r="C752">
        <v>21.82</v>
      </c>
      <c r="D752">
        <v>22.16</v>
      </c>
      <c r="E752">
        <v>21.72</v>
      </c>
      <c r="F752">
        <v>22</v>
      </c>
      <c r="G752">
        <v>572300</v>
      </c>
    </row>
    <row r="753" spans="1:7">
      <c r="A753">
        <f t="shared" si="23"/>
        <v>750</v>
      </c>
      <c r="B753" s="125" t="s">
        <v>593</v>
      </c>
      <c r="C753">
        <v>22</v>
      </c>
      <c r="D753">
        <v>22</v>
      </c>
      <c r="E753">
        <v>21.84</v>
      </c>
      <c r="F753">
        <v>22</v>
      </c>
      <c r="G753">
        <v>631200</v>
      </c>
    </row>
    <row r="754" spans="1:7">
      <c r="A754">
        <f t="shared" si="23"/>
        <v>751</v>
      </c>
      <c r="B754" s="125" t="s">
        <v>592</v>
      </c>
      <c r="C754">
        <v>21.84</v>
      </c>
      <c r="D754">
        <v>22.18</v>
      </c>
      <c r="E754">
        <v>21.8</v>
      </c>
      <c r="F754">
        <v>22.02</v>
      </c>
      <c r="G754">
        <v>304600</v>
      </c>
    </row>
    <row r="755" spans="1:7">
      <c r="A755">
        <f t="shared" si="23"/>
        <v>752</v>
      </c>
      <c r="B755" s="125" t="s">
        <v>591</v>
      </c>
      <c r="C755">
        <v>22.2</v>
      </c>
      <c r="D755">
        <v>22.7</v>
      </c>
      <c r="E755">
        <v>22</v>
      </c>
      <c r="F755">
        <v>22.58</v>
      </c>
      <c r="G755">
        <v>367900</v>
      </c>
    </row>
    <row r="756" spans="1:7">
      <c r="A756">
        <f t="shared" si="23"/>
        <v>753</v>
      </c>
      <c r="B756" s="125" t="s">
        <v>590</v>
      </c>
      <c r="C756">
        <v>22.24</v>
      </c>
      <c r="D756">
        <v>23.18</v>
      </c>
      <c r="E756">
        <v>22.24</v>
      </c>
      <c r="F756">
        <v>22.94</v>
      </c>
      <c r="G756">
        <v>472400</v>
      </c>
    </row>
    <row r="757" spans="1:7">
      <c r="A757">
        <f t="shared" si="23"/>
        <v>754</v>
      </c>
      <c r="B757" s="125" t="s">
        <v>589</v>
      </c>
      <c r="C757">
        <v>23.18</v>
      </c>
      <c r="D757">
        <v>23.42</v>
      </c>
      <c r="E757">
        <v>22.6</v>
      </c>
      <c r="F757">
        <v>22.9</v>
      </c>
      <c r="G757">
        <v>365600</v>
      </c>
    </row>
    <row r="758" spans="1:7">
      <c r="A758">
        <f t="shared" si="23"/>
        <v>755</v>
      </c>
      <c r="B758" s="125" t="s">
        <v>588</v>
      </c>
      <c r="C758">
        <v>23.18</v>
      </c>
      <c r="D758">
        <v>23.18</v>
      </c>
      <c r="E758">
        <v>22.42</v>
      </c>
      <c r="F758">
        <v>22.86</v>
      </c>
      <c r="G758">
        <v>129700</v>
      </c>
    </row>
    <row r="759" spans="1:7">
      <c r="A759">
        <f t="shared" si="23"/>
        <v>756</v>
      </c>
      <c r="B759" s="125" t="s">
        <v>587</v>
      </c>
      <c r="C759">
        <v>22.5</v>
      </c>
      <c r="D759">
        <v>23.1</v>
      </c>
      <c r="E759">
        <v>22.44</v>
      </c>
      <c r="F759">
        <v>22.82</v>
      </c>
      <c r="G759">
        <v>415600</v>
      </c>
    </row>
    <row r="760" spans="1:7">
      <c r="A760">
        <f t="shared" si="23"/>
        <v>757</v>
      </c>
      <c r="B760" s="125" t="s">
        <v>586</v>
      </c>
      <c r="C760">
        <v>22.96</v>
      </c>
      <c r="D760">
        <v>23.1</v>
      </c>
      <c r="E760">
        <v>22.82</v>
      </c>
      <c r="F760">
        <v>23</v>
      </c>
      <c r="G760">
        <v>999000</v>
      </c>
    </row>
    <row r="761" spans="1:7">
      <c r="A761">
        <f t="shared" si="23"/>
        <v>758</v>
      </c>
      <c r="B761" s="125" t="s">
        <v>585</v>
      </c>
      <c r="C761">
        <v>22.82</v>
      </c>
      <c r="D761">
        <v>23.02</v>
      </c>
      <c r="E761">
        <v>22.54</v>
      </c>
      <c r="F761">
        <v>23.02</v>
      </c>
      <c r="G761">
        <v>626200</v>
      </c>
    </row>
    <row r="762" spans="1:7">
      <c r="A762">
        <f t="shared" si="23"/>
        <v>759</v>
      </c>
      <c r="B762" s="125" t="s">
        <v>584</v>
      </c>
      <c r="C762">
        <v>23</v>
      </c>
      <c r="D762">
        <v>23.02</v>
      </c>
      <c r="E762">
        <v>22.66</v>
      </c>
      <c r="F762">
        <v>22.66</v>
      </c>
      <c r="G762">
        <v>537200</v>
      </c>
    </row>
    <row r="763" spans="1:7">
      <c r="A763">
        <f t="shared" si="23"/>
        <v>760</v>
      </c>
      <c r="B763" s="125">
        <v>42096</v>
      </c>
      <c r="C763">
        <v>23</v>
      </c>
      <c r="D763">
        <v>23.5</v>
      </c>
      <c r="E763">
        <v>22.7</v>
      </c>
      <c r="F763">
        <v>22.9</v>
      </c>
      <c r="G763">
        <v>1429100</v>
      </c>
    </row>
    <row r="764" spans="1:7">
      <c r="A764">
        <f t="shared" si="23"/>
        <v>761</v>
      </c>
      <c r="B764" s="125">
        <v>42126</v>
      </c>
      <c r="C764">
        <v>22.9</v>
      </c>
      <c r="D764">
        <v>23.1</v>
      </c>
      <c r="E764">
        <v>22.9</v>
      </c>
      <c r="F764">
        <v>23</v>
      </c>
      <c r="G764">
        <v>1392700</v>
      </c>
    </row>
    <row r="765" spans="1:7">
      <c r="A765">
        <f t="shared" si="23"/>
        <v>762</v>
      </c>
      <c r="B765" s="125">
        <v>42157</v>
      </c>
      <c r="C765">
        <v>23</v>
      </c>
      <c r="D765">
        <v>23.14</v>
      </c>
      <c r="E765">
        <v>22.98</v>
      </c>
      <c r="F765">
        <v>23</v>
      </c>
      <c r="G765">
        <v>1290400</v>
      </c>
    </row>
    <row r="766" spans="1:7">
      <c r="A766">
        <f t="shared" si="23"/>
        <v>763</v>
      </c>
      <c r="B766" s="125">
        <v>42249</v>
      </c>
      <c r="C766">
        <v>23</v>
      </c>
      <c r="D766">
        <v>23.08</v>
      </c>
      <c r="E766">
        <v>22.74</v>
      </c>
      <c r="F766">
        <v>22.8</v>
      </c>
      <c r="G766">
        <v>440600</v>
      </c>
    </row>
    <row r="767" spans="1:7">
      <c r="A767">
        <f t="shared" si="23"/>
        <v>764</v>
      </c>
      <c r="B767" s="125">
        <v>42279</v>
      </c>
      <c r="C767">
        <v>22.76</v>
      </c>
      <c r="D767">
        <v>22.9</v>
      </c>
      <c r="E767">
        <v>22.3</v>
      </c>
      <c r="F767">
        <v>22.5</v>
      </c>
      <c r="G767">
        <v>270000</v>
      </c>
    </row>
    <row r="768" spans="1:7">
      <c r="A768">
        <f t="shared" si="23"/>
        <v>765</v>
      </c>
      <c r="B768" s="125">
        <v>42310</v>
      </c>
      <c r="C768">
        <v>22.3</v>
      </c>
      <c r="D768">
        <v>22.58</v>
      </c>
      <c r="E768">
        <v>22.3</v>
      </c>
      <c r="F768">
        <v>22.5</v>
      </c>
      <c r="G768">
        <v>655500</v>
      </c>
    </row>
    <row r="769" spans="1:7">
      <c r="A769">
        <f t="shared" si="23"/>
        <v>766</v>
      </c>
      <c r="B769" s="125">
        <v>42340</v>
      </c>
      <c r="C769">
        <v>22.3</v>
      </c>
      <c r="D769">
        <v>22.98</v>
      </c>
      <c r="E769">
        <v>22.3</v>
      </c>
      <c r="F769">
        <v>22.98</v>
      </c>
      <c r="G769">
        <v>540800</v>
      </c>
    </row>
    <row r="770" spans="1:7">
      <c r="A770">
        <f t="shared" si="23"/>
        <v>767</v>
      </c>
      <c r="B770" s="125" t="s">
        <v>583</v>
      </c>
      <c r="C770">
        <v>22.5</v>
      </c>
      <c r="D770">
        <v>23.08</v>
      </c>
      <c r="E770">
        <v>22.5</v>
      </c>
      <c r="F770">
        <v>23</v>
      </c>
      <c r="G770">
        <v>604700</v>
      </c>
    </row>
    <row r="771" spans="1:7">
      <c r="A771">
        <f t="shared" si="23"/>
        <v>768</v>
      </c>
      <c r="B771" s="125" t="s">
        <v>582</v>
      </c>
      <c r="C771">
        <v>23</v>
      </c>
      <c r="D771">
        <v>23.38</v>
      </c>
      <c r="E771">
        <v>22.84</v>
      </c>
      <c r="F771">
        <v>23.18</v>
      </c>
      <c r="G771">
        <v>588300</v>
      </c>
    </row>
    <row r="772" spans="1:7">
      <c r="A772">
        <f t="shared" ref="A772:A835" si="24">A771+1</f>
        <v>769</v>
      </c>
      <c r="B772" s="125" t="s">
        <v>581</v>
      </c>
      <c r="C772">
        <v>22.76</v>
      </c>
      <c r="D772">
        <v>22.8</v>
      </c>
      <c r="E772">
        <v>22.34</v>
      </c>
      <c r="F772">
        <v>22.44</v>
      </c>
      <c r="G772">
        <v>688800</v>
      </c>
    </row>
    <row r="773" spans="1:7">
      <c r="A773">
        <f t="shared" si="24"/>
        <v>770</v>
      </c>
      <c r="B773" s="125" t="s">
        <v>580</v>
      </c>
      <c r="C773">
        <v>22.44</v>
      </c>
      <c r="D773">
        <v>22.74</v>
      </c>
      <c r="E773">
        <v>22.42</v>
      </c>
      <c r="F773">
        <v>22.42</v>
      </c>
      <c r="G773">
        <v>97300</v>
      </c>
    </row>
    <row r="774" spans="1:7">
      <c r="A774">
        <f t="shared" si="24"/>
        <v>771</v>
      </c>
      <c r="B774" s="125" t="s">
        <v>579</v>
      </c>
      <c r="C774">
        <v>22.3</v>
      </c>
      <c r="D774">
        <v>22.68</v>
      </c>
      <c r="E774">
        <v>22.2</v>
      </c>
      <c r="F774">
        <v>22.46</v>
      </c>
      <c r="G774">
        <v>413100</v>
      </c>
    </row>
    <row r="775" spans="1:7">
      <c r="A775">
        <f t="shared" si="24"/>
        <v>772</v>
      </c>
      <c r="B775" s="125" t="s">
        <v>578</v>
      </c>
      <c r="C775">
        <v>22.3</v>
      </c>
      <c r="D775">
        <v>22.5</v>
      </c>
      <c r="E775">
        <v>22.22</v>
      </c>
      <c r="F775">
        <v>22.42</v>
      </c>
      <c r="G775">
        <v>546500</v>
      </c>
    </row>
    <row r="776" spans="1:7">
      <c r="A776">
        <f t="shared" si="24"/>
        <v>773</v>
      </c>
      <c r="B776" s="125" t="s">
        <v>577</v>
      </c>
      <c r="C776">
        <v>22.7</v>
      </c>
      <c r="D776">
        <v>22.82</v>
      </c>
      <c r="E776">
        <v>22.28</v>
      </c>
      <c r="F776">
        <v>22.82</v>
      </c>
      <c r="G776">
        <v>1658100</v>
      </c>
    </row>
    <row r="777" spans="1:7">
      <c r="A777">
        <f t="shared" si="24"/>
        <v>774</v>
      </c>
      <c r="B777" s="125" t="s">
        <v>576</v>
      </c>
      <c r="C777">
        <v>22.34</v>
      </c>
      <c r="D777">
        <v>23</v>
      </c>
      <c r="E777">
        <v>22.34</v>
      </c>
      <c r="F777">
        <v>22.9</v>
      </c>
      <c r="G777">
        <v>118400</v>
      </c>
    </row>
    <row r="778" spans="1:7">
      <c r="A778">
        <f t="shared" si="24"/>
        <v>775</v>
      </c>
      <c r="B778" s="125" t="s">
        <v>575</v>
      </c>
      <c r="C778">
        <v>22.94</v>
      </c>
      <c r="D778">
        <v>22.96</v>
      </c>
      <c r="E778">
        <v>22.24</v>
      </c>
      <c r="F778">
        <v>22.7</v>
      </c>
      <c r="G778">
        <v>695500</v>
      </c>
    </row>
    <row r="779" spans="1:7">
      <c r="A779">
        <f t="shared" si="24"/>
        <v>776</v>
      </c>
      <c r="B779" s="125">
        <v>42038</v>
      </c>
      <c r="C779">
        <v>22.7</v>
      </c>
      <c r="D779">
        <v>22.7</v>
      </c>
      <c r="E779">
        <v>22.26</v>
      </c>
      <c r="F779">
        <v>22.6</v>
      </c>
      <c r="G779">
        <v>419700</v>
      </c>
    </row>
    <row r="780" spans="1:7">
      <c r="A780">
        <f t="shared" si="24"/>
        <v>777</v>
      </c>
      <c r="B780" s="125">
        <v>42066</v>
      </c>
      <c r="C780">
        <v>22.5</v>
      </c>
      <c r="D780">
        <v>22.9</v>
      </c>
      <c r="E780">
        <v>22.48</v>
      </c>
      <c r="F780">
        <v>22.6</v>
      </c>
      <c r="G780">
        <v>607600</v>
      </c>
    </row>
    <row r="781" spans="1:7">
      <c r="A781">
        <f t="shared" si="24"/>
        <v>778</v>
      </c>
      <c r="B781" s="125">
        <v>42097</v>
      </c>
      <c r="C781">
        <v>22.84</v>
      </c>
      <c r="D781">
        <v>22.84</v>
      </c>
      <c r="E781">
        <v>22.6</v>
      </c>
      <c r="F781">
        <v>22.76</v>
      </c>
      <c r="G781">
        <v>694300</v>
      </c>
    </row>
    <row r="782" spans="1:7">
      <c r="A782">
        <f t="shared" si="24"/>
        <v>779</v>
      </c>
      <c r="B782" s="125">
        <v>42127</v>
      </c>
      <c r="C782">
        <v>22.52</v>
      </c>
      <c r="D782">
        <v>22.82</v>
      </c>
      <c r="E782">
        <v>22.5</v>
      </c>
      <c r="F782">
        <v>22.66</v>
      </c>
      <c r="G782">
        <v>631200</v>
      </c>
    </row>
    <row r="783" spans="1:7">
      <c r="A783">
        <f t="shared" si="24"/>
        <v>780</v>
      </c>
      <c r="B783" s="125">
        <v>42158</v>
      </c>
      <c r="C783">
        <v>22.44</v>
      </c>
      <c r="D783">
        <v>22.6</v>
      </c>
      <c r="E783">
        <v>22.32</v>
      </c>
      <c r="F783">
        <v>22.5</v>
      </c>
      <c r="G783">
        <v>373900</v>
      </c>
    </row>
    <row r="784" spans="1:7">
      <c r="A784">
        <f t="shared" si="24"/>
        <v>781</v>
      </c>
      <c r="B784" s="125">
        <v>42250</v>
      </c>
      <c r="C784">
        <v>22.28</v>
      </c>
      <c r="D784">
        <v>22.34</v>
      </c>
      <c r="E784">
        <v>22.06</v>
      </c>
      <c r="F784">
        <v>22.22</v>
      </c>
      <c r="G784">
        <v>350800</v>
      </c>
    </row>
    <row r="785" spans="1:7">
      <c r="A785">
        <f t="shared" si="24"/>
        <v>782</v>
      </c>
      <c r="B785" s="125">
        <v>42280</v>
      </c>
      <c r="C785">
        <v>22.12</v>
      </c>
      <c r="D785">
        <v>22.24</v>
      </c>
      <c r="E785">
        <v>22.06</v>
      </c>
      <c r="F785">
        <v>22.22</v>
      </c>
      <c r="G785">
        <v>806200</v>
      </c>
    </row>
    <row r="786" spans="1:7">
      <c r="A786">
        <f t="shared" si="24"/>
        <v>783</v>
      </c>
      <c r="B786" s="125">
        <v>42311</v>
      </c>
      <c r="C786">
        <v>22.28</v>
      </c>
      <c r="D786">
        <v>22.28</v>
      </c>
      <c r="E786">
        <v>21.96</v>
      </c>
      <c r="F786">
        <v>22.22</v>
      </c>
      <c r="G786">
        <v>624400</v>
      </c>
    </row>
    <row r="787" spans="1:7">
      <c r="A787">
        <f t="shared" si="24"/>
        <v>784</v>
      </c>
      <c r="B787" s="125">
        <v>42341</v>
      </c>
      <c r="C787">
        <v>21.92</v>
      </c>
      <c r="D787">
        <v>22.26</v>
      </c>
      <c r="E787">
        <v>21.92</v>
      </c>
      <c r="F787">
        <v>22.22</v>
      </c>
      <c r="G787">
        <v>633300</v>
      </c>
    </row>
    <row r="788" spans="1:7">
      <c r="A788">
        <f t="shared" si="24"/>
        <v>785</v>
      </c>
      <c r="B788" s="125" t="s">
        <v>574</v>
      </c>
      <c r="C788">
        <v>22.08</v>
      </c>
      <c r="D788">
        <v>22.24</v>
      </c>
      <c r="E788">
        <v>22.08</v>
      </c>
      <c r="F788">
        <v>22.22</v>
      </c>
      <c r="G788">
        <v>276800</v>
      </c>
    </row>
    <row r="789" spans="1:7">
      <c r="A789">
        <f t="shared" si="24"/>
        <v>786</v>
      </c>
      <c r="B789" s="125" t="s">
        <v>573</v>
      </c>
      <c r="C789">
        <v>22.02</v>
      </c>
      <c r="D789">
        <v>22.22</v>
      </c>
      <c r="E789">
        <v>21.94</v>
      </c>
      <c r="F789">
        <v>22.1</v>
      </c>
      <c r="G789">
        <v>276000</v>
      </c>
    </row>
    <row r="790" spans="1:7">
      <c r="A790">
        <f t="shared" si="24"/>
        <v>787</v>
      </c>
      <c r="B790" s="125" t="s">
        <v>572</v>
      </c>
      <c r="C790">
        <v>22.1</v>
      </c>
      <c r="D790">
        <v>22.12</v>
      </c>
      <c r="E790">
        <v>22.02</v>
      </c>
      <c r="F790">
        <v>22.1</v>
      </c>
      <c r="G790">
        <v>120000</v>
      </c>
    </row>
    <row r="791" spans="1:7">
      <c r="A791">
        <f t="shared" si="24"/>
        <v>788</v>
      </c>
      <c r="B791" s="125" t="s">
        <v>571</v>
      </c>
      <c r="C791">
        <v>22</v>
      </c>
      <c r="D791">
        <v>22.8</v>
      </c>
      <c r="E791">
        <v>21.72</v>
      </c>
      <c r="F791">
        <v>22.16</v>
      </c>
      <c r="G791">
        <v>184100</v>
      </c>
    </row>
    <row r="792" spans="1:7">
      <c r="A792">
        <f t="shared" si="24"/>
        <v>789</v>
      </c>
      <c r="B792" s="125" t="s">
        <v>570</v>
      </c>
      <c r="C792">
        <v>22.5</v>
      </c>
      <c r="D792">
        <v>22.78</v>
      </c>
      <c r="E792">
        <v>22.5</v>
      </c>
      <c r="F792">
        <v>22.7</v>
      </c>
      <c r="G792">
        <v>389300</v>
      </c>
    </row>
    <row r="793" spans="1:7">
      <c r="A793">
        <f t="shared" si="24"/>
        <v>790</v>
      </c>
      <c r="B793" s="125" t="s">
        <v>569</v>
      </c>
      <c r="C793">
        <v>22.5</v>
      </c>
      <c r="D793">
        <v>22.7</v>
      </c>
      <c r="E793">
        <v>22.2</v>
      </c>
      <c r="F793">
        <v>22.52</v>
      </c>
      <c r="G793">
        <v>1346000</v>
      </c>
    </row>
    <row r="794" spans="1:7">
      <c r="A794">
        <f t="shared" si="24"/>
        <v>791</v>
      </c>
      <c r="B794" s="125" t="s">
        <v>568</v>
      </c>
      <c r="C794">
        <v>22.58</v>
      </c>
      <c r="D794">
        <v>22.84</v>
      </c>
      <c r="E794">
        <v>22.14</v>
      </c>
      <c r="F794">
        <v>22.14</v>
      </c>
      <c r="G794">
        <v>167800</v>
      </c>
    </row>
    <row r="795" spans="1:7">
      <c r="A795">
        <f t="shared" si="24"/>
        <v>792</v>
      </c>
      <c r="B795" s="125" t="s">
        <v>567</v>
      </c>
      <c r="C795">
        <v>22.4</v>
      </c>
      <c r="D795">
        <v>22.68</v>
      </c>
      <c r="E795">
        <v>22.3</v>
      </c>
      <c r="F795">
        <v>22.6</v>
      </c>
      <c r="G795">
        <v>273800</v>
      </c>
    </row>
    <row r="796" spans="1:7">
      <c r="A796">
        <f t="shared" si="24"/>
        <v>793</v>
      </c>
      <c r="B796" s="125" t="s">
        <v>566</v>
      </c>
      <c r="C796">
        <v>22.62</v>
      </c>
      <c r="D796">
        <v>22.8</v>
      </c>
      <c r="E796">
        <v>22.58</v>
      </c>
      <c r="F796">
        <v>22.7</v>
      </c>
      <c r="G796">
        <v>340900</v>
      </c>
    </row>
    <row r="797" spans="1:7">
      <c r="A797">
        <f t="shared" si="24"/>
        <v>794</v>
      </c>
      <c r="B797" s="125" t="s">
        <v>565</v>
      </c>
      <c r="C797">
        <v>22.7</v>
      </c>
      <c r="D797">
        <v>22.72</v>
      </c>
      <c r="E797">
        <v>22.5</v>
      </c>
      <c r="F797">
        <v>22.52</v>
      </c>
      <c r="G797">
        <v>149000</v>
      </c>
    </row>
    <row r="798" spans="1:7">
      <c r="A798">
        <f t="shared" si="24"/>
        <v>795</v>
      </c>
      <c r="B798" s="125" t="s">
        <v>564</v>
      </c>
      <c r="C798">
        <v>22.52</v>
      </c>
      <c r="D798">
        <v>22.96</v>
      </c>
      <c r="E798">
        <v>22.52</v>
      </c>
      <c r="F798">
        <v>22.86</v>
      </c>
      <c r="G798">
        <v>325800</v>
      </c>
    </row>
    <row r="799" spans="1:7">
      <c r="A799">
        <f t="shared" si="24"/>
        <v>796</v>
      </c>
      <c r="B799" s="125" t="s">
        <v>563</v>
      </c>
      <c r="C799">
        <v>22.9</v>
      </c>
      <c r="D799">
        <v>22.98</v>
      </c>
      <c r="E799">
        <v>22.42</v>
      </c>
      <c r="F799">
        <v>22.42</v>
      </c>
      <c r="G799">
        <v>289200</v>
      </c>
    </row>
    <row r="800" spans="1:7">
      <c r="A800">
        <f t="shared" si="24"/>
        <v>797</v>
      </c>
      <c r="B800" s="125" t="s">
        <v>562</v>
      </c>
      <c r="C800">
        <v>22.74</v>
      </c>
      <c r="D800">
        <v>22.8</v>
      </c>
      <c r="E800">
        <v>22.36</v>
      </c>
      <c r="F800">
        <v>22.78</v>
      </c>
      <c r="G800">
        <v>737500</v>
      </c>
    </row>
    <row r="801" spans="1:7">
      <c r="A801">
        <f t="shared" si="24"/>
        <v>798</v>
      </c>
      <c r="B801" s="125">
        <v>42008</v>
      </c>
      <c r="C801">
        <v>22.7</v>
      </c>
      <c r="D801">
        <v>22.88</v>
      </c>
      <c r="E801">
        <v>22.5</v>
      </c>
      <c r="F801">
        <v>22.8</v>
      </c>
      <c r="G801">
        <v>153600</v>
      </c>
    </row>
    <row r="802" spans="1:7">
      <c r="A802">
        <f t="shared" si="24"/>
        <v>799</v>
      </c>
      <c r="B802" s="125">
        <v>42039</v>
      </c>
      <c r="C802">
        <v>22.88</v>
      </c>
      <c r="D802">
        <v>22.98</v>
      </c>
      <c r="E802">
        <v>22.74</v>
      </c>
      <c r="F802">
        <v>22.86</v>
      </c>
      <c r="G802">
        <v>223600</v>
      </c>
    </row>
    <row r="803" spans="1:7">
      <c r="A803">
        <f t="shared" si="24"/>
        <v>800</v>
      </c>
      <c r="B803" s="125">
        <v>42067</v>
      </c>
      <c r="C803">
        <v>22.98</v>
      </c>
      <c r="D803">
        <v>23</v>
      </c>
      <c r="E803">
        <v>22.72</v>
      </c>
      <c r="F803">
        <v>22.8</v>
      </c>
      <c r="G803">
        <v>174100</v>
      </c>
    </row>
    <row r="804" spans="1:7">
      <c r="A804">
        <f t="shared" si="24"/>
        <v>801</v>
      </c>
      <c r="B804" s="125">
        <v>42159</v>
      </c>
      <c r="C804">
        <v>22.94</v>
      </c>
      <c r="D804">
        <v>23</v>
      </c>
      <c r="E804">
        <v>22.68</v>
      </c>
      <c r="F804">
        <v>22.86</v>
      </c>
      <c r="G804">
        <v>519600</v>
      </c>
    </row>
    <row r="805" spans="1:7">
      <c r="A805">
        <f t="shared" si="24"/>
        <v>802</v>
      </c>
      <c r="B805" s="125">
        <v>42189</v>
      </c>
      <c r="C805">
        <v>23</v>
      </c>
      <c r="D805">
        <v>23.1</v>
      </c>
      <c r="E805">
        <v>22.78</v>
      </c>
      <c r="F805">
        <v>23.1</v>
      </c>
      <c r="G805">
        <v>632300</v>
      </c>
    </row>
    <row r="806" spans="1:7">
      <c r="A806">
        <f t="shared" si="24"/>
        <v>803</v>
      </c>
      <c r="B806" s="125">
        <v>42220</v>
      </c>
      <c r="C806">
        <v>22.78</v>
      </c>
      <c r="D806">
        <v>23.1</v>
      </c>
      <c r="E806">
        <v>22.78</v>
      </c>
      <c r="F806">
        <v>22.98</v>
      </c>
      <c r="G806">
        <v>218800</v>
      </c>
    </row>
    <row r="807" spans="1:7">
      <c r="A807">
        <f t="shared" si="24"/>
        <v>804</v>
      </c>
      <c r="B807" s="125">
        <v>42251</v>
      </c>
      <c r="C807">
        <v>22.84</v>
      </c>
      <c r="D807">
        <v>22.84</v>
      </c>
      <c r="E807">
        <v>22.64</v>
      </c>
      <c r="F807">
        <v>22.8</v>
      </c>
      <c r="G807">
        <v>1308300</v>
      </c>
    </row>
    <row r="808" spans="1:7">
      <c r="A808">
        <f t="shared" si="24"/>
        <v>805</v>
      </c>
      <c r="B808" s="125">
        <v>42281</v>
      </c>
      <c r="C808">
        <v>22.62</v>
      </c>
      <c r="D808">
        <v>23.28</v>
      </c>
      <c r="E808">
        <v>22.62</v>
      </c>
      <c r="F808">
        <v>22.98</v>
      </c>
      <c r="G808">
        <v>258300</v>
      </c>
    </row>
    <row r="809" spans="1:7">
      <c r="A809">
        <f t="shared" si="24"/>
        <v>806</v>
      </c>
      <c r="B809" s="125" t="s">
        <v>561</v>
      </c>
      <c r="C809">
        <v>23</v>
      </c>
      <c r="D809">
        <v>23.04</v>
      </c>
      <c r="E809">
        <v>22.74</v>
      </c>
      <c r="F809">
        <v>22.8</v>
      </c>
      <c r="G809">
        <v>212300</v>
      </c>
    </row>
    <row r="810" spans="1:7">
      <c r="A810">
        <f t="shared" si="24"/>
        <v>807</v>
      </c>
      <c r="B810" s="125" t="s">
        <v>560</v>
      </c>
      <c r="C810">
        <v>22.78</v>
      </c>
      <c r="D810">
        <v>23</v>
      </c>
      <c r="E810">
        <v>22.56</v>
      </c>
      <c r="F810">
        <v>22.7</v>
      </c>
      <c r="G810">
        <v>628600</v>
      </c>
    </row>
    <row r="811" spans="1:7">
      <c r="A811">
        <f t="shared" si="24"/>
        <v>808</v>
      </c>
      <c r="B811" s="125" t="s">
        <v>559</v>
      </c>
      <c r="C811">
        <v>22.6</v>
      </c>
      <c r="D811">
        <v>22.72</v>
      </c>
      <c r="E811">
        <v>22.5</v>
      </c>
      <c r="F811">
        <v>22.5</v>
      </c>
      <c r="G811">
        <v>870000</v>
      </c>
    </row>
    <row r="812" spans="1:7">
      <c r="A812">
        <f t="shared" si="24"/>
        <v>809</v>
      </c>
      <c r="B812" s="125" t="s">
        <v>558</v>
      </c>
      <c r="C812">
        <v>22.5</v>
      </c>
      <c r="D812">
        <v>22.6</v>
      </c>
      <c r="E812">
        <v>22.34</v>
      </c>
      <c r="F812">
        <v>22.6</v>
      </c>
      <c r="G812">
        <v>336200</v>
      </c>
    </row>
    <row r="813" spans="1:7">
      <c r="A813">
        <f t="shared" si="24"/>
        <v>810</v>
      </c>
      <c r="B813" s="125" t="s">
        <v>557</v>
      </c>
      <c r="C813">
        <v>22.4</v>
      </c>
      <c r="D813">
        <v>22.64</v>
      </c>
      <c r="E813">
        <v>22.3</v>
      </c>
      <c r="F813">
        <v>22.62</v>
      </c>
      <c r="G813">
        <v>254000</v>
      </c>
    </row>
    <row r="814" spans="1:7">
      <c r="A814">
        <f t="shared" si="24"/>
        <v>811</v>
      </c>
      <c r="B814" s="125" t="s">
        <v>556</v>
      </c>
      <c r="C814">
        <v>22.62</v>
      </c>
      <c r="D814">
        <v>22.62</v>
      </c>
      <c r="E814">
        <v>22.32</v>
      </c>
      <c r="F814">
        <v>22.54</v>
      </c>
      <c r="G814">
        <v>627000</v>
      </c>
    </row>
    <row r="815" spans="1:7">
      <c r="A815">
        <f t="shared" si="24"/>
        <v>812</v>
      </c>
      <c r="B815" s="125" t="s">
        <v>555</v>
      </c>
      <c r="C815">
        <v>22.7</v>
      </c>
      <c r="D815">
        <v>22.76</v>
      </c>
      <c r="E815">
        <v>22.58</v>
      </c>
      <c r="F815">
        <v>22.7</v>
      </c>
      <c r="G815">
        <v>791700</v>
      </c>
    </row>
    <row r="816" spans="1:7">
      <c r="A816">
        <f t="shared" si="24"/>
        <v>813</v>
      </c>
      <c r="B816" s="125" t="s">
        <v>554</v>
      </c>
      <c r="C816">
        <v>22.7</v>
      </c>
      <c r="D816">
        <v>22.96</v>
      </c>
      <c r="E816">
        <v>22.4</v>
      </c>
      <c r="F816">
        <v>22.7</v>
      </c>
      <c r="G816">
        <v>292000</v>
      </c>
    </row>
    <row r="817" spans="1:7">
      <c r="A817">
        <f t="shared" si="24"/>
        <v>814</v>
      </c>
      <c r="B817" s="125" t="s">
        <v>553</v>
      </c>
      <c r="C817">
        <v>22.9</v>
      </c>
      <c r="D817">
        <v>22.9</v>
      </c>
      <c r="E817">
        <v>22.46</v>
      </c>
      <c r="F817">
        <v>22.46</v>
      </c>
      <c r="G817">
        <v>185100</v>
      </c>
    </row>
    <row r="818" spans="1:7">
      <c r="A818">
        <f t="shared" si="24"/>
        <v>815</v>
      </c>
      <c r="B818" s="125" t="s">
        <v>552</v>
      </c>
      <c r="C818">
        <v>22.66</v>
      </c>
      <c r="D818">
        <v>23.42</v>
      </c>
      <c r="E818">
        <v>22.66</v>
      </c>
      <c r="F818">
        <v>23.42</v>
      </c>
      <c r="G818">
        <v>191000</v>
      </c>
    </row>
    <row r="819" spans="1:7">
      <c r="A819">
        <f t="shared" si="24"/>
        <v>816</v>
      </c>
      <c r="B819" s="125" t="s">
        <v>551</v>
      </c>
      <c r="C819">
        <v>23</v>
      </c>
      <c r="D819">
        <v>23.54</v>
      </c>
      <c r="E819">
        <v>23</v>
      </c>
      <c r="F819">
        <v>23.4</v>
      </c>
      <c r="G819">
        <v>205200</v>
      </c>
    </row>
    <row r="820" spans="1:7">
      <c r="A820">
        <f t="shared" si="24"/>
        <v>817</v>
      </c>
      <c r="B820" s="125" t="s">
        <v>550</v>
      </c>
      <c r="C820">
        <v>23.2</v>
      </c>
      <c r="D820">
        <v>23.5</v>
      </c>
      <c r="E820">
        <v>22.92</v>
      </c>
      <c r="F820">
        <v>23.06</v>
      </c>
      <c r="G820">
        <v>860000</v>
      </c>
    </row>
    <row r="821" spans="1:7">
      <c r="A821">
        <f t="shared" si="24"/>
        <v>818</v>
      </c>
      <c r="B821" s="125" t="s">
        <v>549</v>
      </c>
      <c r="C821">
        <v>22.9</v>
      </c>
      <c r="D821">
        <v>23.1</v>
      </c>
      <c r="E821">
        <v>22.78</v>
      </c>
      <c r="F821">
        <v>22.78</v>
      </c>
      <c r="G821">
        <v>323800</v>
      </c>
    </row>
    <row r="822" spans="1:7">
      <c r="A822">
        <f t="shared" si="24"/>
        <v>819</v>
      </c>
      <c r="B822" s="125" t="s">
        <v>548</v>
      </c>
      <c r="C822">
        <v>22.7</v>
      </c>
      <c r="D822">
        <v>22.9</v>
      </c>
      <c r="E822">
        <v>21.9</v>
      </c>
      <c r="F822">
        <v>22.14</v>
      </c>
      <c r="G822">
        <v>778800</v>
      </c>
    </row>
    <row r="823" spans="1:7">
      <c r="A823">
        <f t="shared" si="24"/>
        <v>820</v>
      </c>
      <c r="B823" s="125">
        <v>42129</v>
      </c>
      <c r="C823">
        <v>22.14</v>
      </c>
      <c r="D823">
        <v>22.4</v>
      </c>
      <c r="E823">
        <v>22.14</v>
      </c>
      <c r="F823">
        <v>22.4</v>
      </c>
      <c r="G823">
        <v>324100</v>
      </c>
    </row>
    <row r="824" spans="1:7">
      <c r="A824">
        <f t="shared" si="24"/>
        <v>821</v>
      </c>
      <c r="B824" s="125">
        <v>42160</v>
      </c>
      <c r="C824">
        <v>22.16</v>
      </c>
      <c r="D824">
        <v>22.38</v>
      </c>
      <c r="E824">
        <v>21.94</v>
      </c>
      <c r="F824">
        <v>22</v>
      </c>
      <c r="G824">
        <v>366300</v>
      </c>
    </row>
    <row r="825" spans="1:7">
      <c r="A825">
        <f t="shared" si="24"/>
        <v>822</v>
      </c>
      <c r="B825" s="125">
        <v>42190</v>
      </c>
      <c r="C825">
        <v>22</v>
      </c>
      <c r="D825">
        <v>22.16</v>
      </c>
      <c r="E825">
        <v>21.92</v>
      </c>
      <c r="F825">
        <v>22.06</v>
      </c>
      <c r="G825">
        <v>615500</v>
      </c>
    </row>
    <row r="826" spans="1:7">
      <c r="A826">
        <f t="shared" si="24"/>
        <v>823</v>
      </c>
      <c r="B826" s="125">
        <v>42221</v>
      </c>
      <c r="C826">
        <v>22.06</v>
      </c>
      <c r="D826">
        <v>22.36</v>
      </c>
      <c r="E826">
        <v>22.02</v>
      </c>
      <c r="F826">
        <v>22.12</v>
      </c>
      <c r="G826">
        <v>746800</v>
      </c>
    </row>
    <row r="827" spans="1:7">
      <c r="A827">
        <f t="shared" si="24"/>
        <v>824</v>
      </c>
      <c r="B827" s="125">
        <v>42313</v>
      </c>
      <c r="C827">
        <v>22.12</v>
      </c>
      <c r="D827">
        <v>22.12</v>
      </c>
      <c r="E827">
        <v>21.5</v>
      </c>
      <c r="F827">
        <v>21.72</v>
      </c>
      <c r="G827">
        <v>268800</v>
      </c>
    </row>
    <row r="828" spans="1:7">
      <c r="A828">
        <f t="shared" si="24"/>
        <v>825</v>
      </c>
      <c r="B828" s="125">
        <v>42343</v>
      </c>
      <c r="C828">
        <v>21.6</v>
      </c>
      <c r="D828">
        <v>21.86</v>
      </c>
      <c r="E828">
        <v>21.12</v>
      </c>
      <c r="F828">
        <v>21.4</v>
      </c>
      <c r="G828">
        <v>1079300</v>
      </c>
    </row>
    <row r="829" spans="1:7">
      <c r="A829">
        <f t="shared" si="24"/>
        <v>826</v>
      </c>
      <c r="B829" s="125" t="s">
        <v>547</v>
      </c>
      <c r="C829">
        <v>21.4</v>
      </c>
      <c r="D829">
        <v>21.7</v>
      </c>
      <c r="E829">
        <v>21.28</v>
      </c>
      <c r="F829">
        <v>21.34</v>
      </c>
      <c r="G829">
        <v>945800</v>
      </c>
    </row>
    <row r="830" spans="1:7">
      <c r="A830">
        <f t="shared" si="24"/>
        <v>827</v>
      </c>
      <c r="B830" s="125" t="s">
        <v>546</v>
      </c>
      <c r="C830">
        <v>21.28</v>
      </c>
      <c r="D830">
        <v>22.14</v>
      </c>
      <c r="E830">
        <v>21.28</v>
      </c>
      <c r="F830">
        <v>22</v>
      </c>
      <c r="G830">
        <v>1786000</v>
      </c>
    </row>
    <row r="831" spans="1:7">
      <c r="A831">
        <f t="shared" si="24"/>
        <v>828</v>
      </c>
      <c r="B831" s="125" t="s">
        <v>545</v>
      </c>
      <c r="C831">
        <v>22.06</v>
      </c>
      <c r="D831">
        <v>22.16</v>
      </c>
      <c r="E831">
        <v>21.86</v>
      </c>
      <c r="F831">
        <v>22.06</v>
      </c>
      <c r="G831">
        <v>773200</v>
      </c>
    </row>
    <row r="832" spans="1:7">
      <c r="A832">
        <f t="shared" si="24"/>
        <v>829</v>
      </c>
      <c r="B832" s="125" t="s">
        <v>544</v>
      </c>
      <c r="C832">
        <v>22.14</v>
      </c>
      <c r="D832">
        <v>22.38</v>
      </c>
      <c r="E832">
        <v>21.9</v>
      </c>
      <c r="F832">
        <v>22.3</v>
      </c>
      <c r="G832">
        <v>286800</v>
      </c>
    </row>
    <row r="833" spans="1:7">
      <c r="A833">
        <f t="shared" si="24"/>
        <v>830</v>
      </c>
      <c r="B833" s="125" t="s">
        <v>543</v>
      </c>
      <c r="C833">
        <v>22.28</v>
      </c>
      <c r="D833">
        <v>22.48</v>
      </c>
      <c r="E833">
        <v>22.06</v>
      </c>
      <c r="F833">
        <v>22.06</v>
      </c>
      <c r="G833">
        <v>609800</v>
      </c>
    </row>
    <row r="834" spans="1:7">
      <c r="A834">
        <f t="shared" si="24"/>
        <v>831</v>
      </c>
      <c r="B834" s="125" t="s">
        <v>542</v>
      </c>
      <c r="C834">
        <v>22.1</v>
      </c>
      <c r="D834">
        <v>22.58</v>
      </c>
      <c r="E834">
        <v>22</v>
      </c>
      <c r="F834">
        <v>22.4</v>
      </c>
      <c r="G834">
        <v>399100</v>
      </c>
    </row>
    <row r="835" spans="1:7">
      <c r="A835">
        <f t="shared" si="24"/>
        <v>832</v>
      </c>
      <c r="B835" s="125" t="s">
        <v>541</v>
      </c>
      <c r="C835">
        <v>22.42</v>
      </c>
      <c r="D835">
        <v>22.66</v>
      </c>
      <c r="E835">
        <v>22.4</v>
      </c>
      <c r="F835">
        <v>22.56</v>
      </c>
      <c r="G835">
        <v>412600</v>
      </c>
    </row>
    <row r="836" spans="1:7">
      <c r="A836">
        <f t="shared" ref="A836:A899" si="25">A835+1</f>
        <v>833</v>
      </c>
      <c r="B836" s="125" t="s">
        <v>540</v>
      </c>
      <c r="C836">
        <v>22.68</v>
      </c>
      <c r="D836">
        <v>22.8</v>
      </c>
      <c r="E836">
        <v>22.52</v>
      </c>
      <c r="F836">
        <v>22.66</v>
      </c>
      <c r="G836">
        <v>701300</v>
      </c>
    </row>
    <row r="837" spans="1:7">
      <c r="A837">
        <f t="shared" si="25"/>
        <v>834</v>
      </c>
      <c r="B837" s="125" t="s">
        <v>539</v>
      </c>
      <c r="C837">
        <v>22.6</v>
      </c>
      <c r="D837">
        <v>22.6</v>
      </c>
      <c r="E837">
        <v>22.06</v>
      </c>
      <c r="F837">
        <v>22.2</v>
      </c>
      <c r="G837">
        <v>533600</v>
      </c>
    </row>
    <row r="838" spans="1:7">
      <c r="A838">
        <f t="shared" si="25"/>
        <v>835</v>
      </c>
      <c r="B838" s="125" t="s">
        <v>538</v>
      </c>
      <c r="C838">
        <v>22</v>
      </c>
      <c r="D838">
        <v>22.58</v>
      </c>
      <c r="E838">
        <v>21.6</v>
      </c>
      <c r="F838">
        <v>21.84</v>
      </c>
      <c r="G838">
        <v>422300</v>
      </c>
    </row>
    <row r="839" spans="1:7">
      <c r="A839">
        <f t="shared" si="25"/>
        <v>836</v>
      </c>
      <c r="B839" s="125" t="s">
        <v>537</v>
      </c>
      <c r="C839">
        <v>21.8</v>
      </c>
      <c r="D839">
        <v>21.8</v>
      </c>
      <c r="E839">
        <v>20.8</v>
      </c>
      <c r="F839">
        <v>20.98</v>
      </c>
      <c r="G839">
        <v>1716500</v>
      </c>
    </row>
    <row r="840" spans="1:7">
      <c r="A840">
        <f t="shared" si="25"/>
        <v>837</v>
      </c>
      <c r="B840" s="125" t="s">
        <v>536</v>
      </c>
      <c r="C840">
        <v>20.9</v>
      </c>
      <c r="D840">
        <v>21.14</v>
      </c>
      <c r="E840">
        <v>20.86</v>
      </c>
      <c r="F840">
        <v>21</v>
      </c>
      <c r="G840">
        <v>1077800</v>
      </c>
    </row>
    <row r="841" spans="1:7">
      <c r="A841">
        <f t="shared" si="25"/>
        <v>838</v>
      </c>
      <c r="B841" s="125" t="s">
        <v>535</v>
      </c>
      <c r="C841">
        <v>20.8</v>
      </c>
      <c r="D841">
        <v>21</v>
      </c>
      <c r="E841">
        <v>20.38</v>
      </c>
      <c r="F841">
        <v>20.7</v>
      </c>
      <c r="G841">
        <v>4917100</v>
      </c>
    </row>
    <row r="842" spans="1:7">
      <c r="A842">
        <f t="shared" si="25"/>
        <v>839</v>
      </c>
      <c r="B842" s="125">
        <v>42010</v>
      </c>
      <c r="C842">
        <v>20.84</v>
      </c>
      <c r="D842">
        <v>21.24</v>
      </c>
      <c r="E842">
        <v>20.64</v>
      </c>
      <c r="F842">
        <v>21</v>
      </c>
      <c r="G842">
        <v>935700</v>
      </c>
    </row>
    <row r="843" spans="1:7">
      <c r="A843">
        <f t="shared" si="25"/>
        <v>840</v>
      </c>
      <c r="B843" s="125">
        <v>42041</v>
      </c>
      <c r="C843">
        <v>21</v>
      </c>
      <c r="D843">
        <v>21.8</v>
      </c>
      <c r="E843">
        <v>20.98</v>
      </c>
      <c r="F843">
        <v>21.46</v>
      </c>
      <c r="G843">
        <v>917600</v>
      </c>
    </row>
    <row r="844" spans="1:7">
      <c r="A844">
        <f t="shared" si="25"/>
        <v>841</v>
      </c>
      <c r="B844" s="125">
        <v>42069</v>
      </c>
      <c r="C844">
        <v>21.84</v>
      </c>
      <c r="D844">
        <v>22.42</v>
      </c>
      <c r="E844">
        <v>21.58</v>
      </c>
      <c r="F844">
        <v>22.38</v>
      </c>
      <c r="G844">
        <v>316700</v>
      </c>
    </row>
    <row r="845" spans="1:7">
      <c r="A845">
        <f t="shared" si="25"/>
        <v>842</v>
      </c>
      <c r="B845" s="125">
        <v>42100</v>
      </c>
      <c r="C845">
        <v>21.96</v>
      </c>
      <c r="D845">
        <v>22.7</v>
      </c>
      <c r="E845">
        <v>21.96</v>
      </c>
      <c r="F845">
        <v>22.7</v>
      </c>
      <c r="G845">
        <v>715000</v>
      </c>
    </row>
    <row r="846" spans="1:7">
      <c r="A846">
        <f t="shared" si="25"/>
        <v>843</v>
      </c>
      <c r="B846" s="125">
        <v>42130</v>
      </c>
      <c r="C846">
        <v>22.22</v>
      </c>
      <c r="D846">
        <v>22.54</v>
      </c>
      <c r="E846">
        <v>21.64</v>
      </c>
      <c r="F846">
        <v>22.5</v>
      </c>
      <c r="G846">
        <v>384800</v>
      </c>
    </row>
    <row r="847" spans="1:7">
      <c r="A847">
        <f t="shared" si="25"/>
        <v>844</v>
      </c>
      <c r="B847" s="125">
        <v>42222</v>
      </c>
      <c r="C847">
        <v>22</v>
      </c>
      <c r="D847">
        <v>22.2</v>
      </c>
      <c r="E847">
        <v>21.6</v>
      </c>
      <c r="F847">
        <v>21.74</v>
      </c>
      <c r="G847">
        <v>309200</v>
      </c>
    </row>
    <row r="848" spans="1:7">
      <c r="A848">
        <f t="shared" si="25"/>
        <v>845</v>
      </c>
      <c r="B848" s="125">
        <v>42253</v>
      </c>
      <c r="C848">
        <v>21.62</v>
      </c>
      <c r="D848">
        <v>21.94</v>
      </c>
      <c r="E848">
        <v>21.42</v>
      </c>
      <c r="F848">
        <v>21.56</v>
      </c>
      <c r="G848">
        <v>438700</v>
      </c>
    </row>
    <row r="849" spans="1:7">
      <c r="A849">
        <f t="shared" si="25"/>
        <v>846</v>
      </c>
      <c r="B849" s="125">
        <v>42283</v>
      </c>
      <c r="C849">
        <v>21.52</v>
      </c>
      <c r="D849">
        <v>21.9</v>
      </c>
      <c r="E849">
        <v>21.5</v>
      </c>
      <c r="F849">
        <v>21.5</v>
      </c>
      <c r="G849">
        <v>941400</v>
      </c>
    </row>
    <row r="850" spans="1:7">
      <c r="A850">
        <f t="shared" si="25"/>
        <v>847</v>
      </c>
      <c r="B850" s="125">
        <v>42314</v>
      </c>
      <c r="C850">
        <v>21.62</v>
      </c>
      <c r="D850">
        <v>22.06</v>
      </c>
      <c r="E850">
        <v>21.4</v>
      </c>
      <c r="F850">
        <v>21.5</v>
      </c>
      <c r="G850">
        <v>467500</v>
      </c>
    </row>
    <row r="851" spans="1:7">
      <c r="A851">
        <f t="shared" si="25"/>
        <v>848</v>
      </c>
      <c r="B851" s="125">
        <v>42344</v>
      </c>
      <c r="C851">
        <v>21.74</v>
      </c>
      <c r="D851">
        <v>21.8</v>
      </c>
      <c r="E851">
        <v>21.24</v>
      </c>
      <c r="F851">
        <v>21.5</v>
      </c>
      <c r="G851">
        <v>140700</v>
      </c>
    </row>
    <row r="852" spans="1:7">
      <c r="A852">
        <f t="shared" si="25"/>
        <v>849</v>
      </c>
      <c r="B852" s="125" t="s">
        <v>534</v>
      </c>
      <c r="C852">
        <v>21.42</v>
      </c>
      <c r="D852">
        <v>21.78</v>
      </c>
      <c r="E852">
        <v>21.36</v>
      </c>
      <c r="F852">
        <v>21.4</v>
      </c>
      <c r="G852">
        <v>127000</v>
      </c>
    </row>
    <row r="853" spans="1:7">
      <c r="A853">
        <f t="shared" si="25"/>
        <v>850</v>
      </c>
      <c r="B853" s="125" t="s">
        <v>533</v>
      </c>
      <c r="C853">
        <v>21.4</v>
      </c>
      <c r="D853">
        <v>21.6</v>
      </c>
      <c r="E853">
        <v>21.04</v>
      </c>
      <c r="F853">
        <v>21.4</v>
      </c>
      <c r="G853">
        <v>255800</v>
      </c>
    </row>
    <row r="854" spans="1:7">
      <c r="A854">
        <f t="shared" si="25"/>
        <v>851</v>
      </c>
      <c r="B854" s="125" t="s">
        <v>532</v>
      </c>
      <c r="C854">
        <v>21.3</v>
      </c>
      <c r="D854">
        <v>21.6</v>
      </c>
      <c r="E854">
        <v>21.06</v>
      </c>
      <c r="F854">
        <v>21.1</v>
      </c>
      <c r="G854">
        <v>333900</v>
      </c>
    </row>
    <row r="855" spans="1:7">
      <c r="A855">
        <f t="shared" si="25"/>
        <v>852</v>
      </c>
      <c r="B855" s="125" t="s">
        <v>531</v>
      </c>
      <c r="C855">
        <v>21.02</v>
      </c>
      <c r="D855">
        <v>21.42</v>
      </c>
      <c r="E855">
        <v>20.98</v>
      </c>
      <c r="F855">
        <v>21.4</v>
      </c>
      <c r="G855">
        <v>209400</v>
      </c>
    </row>
    <row r="856" spans="1:7">
      <c r="A856">
        <f t="shared" si="25"/>
        <v>853</v>
      </c>
      <c r="B856" s="125" t="s">
        <v>530</v>
      </c>
      <c r="C856">
        <v>21.2</v>
      </c>
      <c r="D856">
        <v>22.06</v>
      </c>
      <c r="E856">
        <v>21.1</v>
      </c>
      <c r="F856">
        <v>21.5</v>
      </c>
      <c r="G856">
        <v>638700</v>
      </c>
    </row>
    <row r="857" spans="1:7">
      <c r="A857">
        <f t="shared" si="25"/>
        <v>854</v>
      </c>
      <c r="B857" s="125" t="s">
        <v>529</v>
      </c>
      <c r="C857">
        <v>21.5</v>
      </c>
      <c r="D857">
        <v>21.9</v>
      </c>
      <c r="E857">
        <v>21.5</v>
      </c>
      <c r="F857">
        <v>21.74</v>
      </c>
      <c r="G857">
        <v>256300</v>
      </c>
    </row>
    <row r="858" spans="1:7">
      <c r="A858">
        <f t="shared" si="25"/>
        <v>855</v>
      </c>
      <c r="B858" s="125" t="s">
        <v>528</v>
      </c>
      <c r="C858">
        <v>21.66</v>
      </c>
      <c r="D858">
        <v>22.16</v>
      </c>
      <c r="E858">
        <v>21.34</v>
      </c>
      <c r="F858">
        <v>21.34</v>
      </c>
      <c r="G858">
        <v>154200</v>
      </c>
    </row>
    <row r="859" spans="1:7">
      <c r="A859">
        <f t="shared" si="25"/>
        <v>856</v>
      </c>
      <c r="B859" s="125" t="s">
        <v>527</v>
      </c>
      <c r="C859">
        <v>21.58</v>
      </c>
      <c r="D859">
        <v>21.6</v>
      </c>
      <c r="E859">
        <v>21.2</v>
      </c>
      <c r="F859">
        <v>21.52</v>
      </c>
      <c r="G859">
        <v>1677000</v>
      </c>
    </row>
    <row r="860" spans="1:7">
      <c r="A860">
        <f t="shared" si="25"/>
        <v>857</v>
      </c>
      <c r="B860" s="125" t="s">
        <v>526</v>
      </c>
      <c r="C860">
        <v>21.48</v>
      </c>
      <c r="D860">
        <v>21.7</v>
      </c>
      <c r="E860">
        <v>21.14</v>
      </c>
      <c r="F860">
        <v>21.42</v>
      </c>
      <c r="G860">
        <v>481900</v>
      </c>
    </row>
    <row r="861" spans="1:7">
      <c r="A861">
        <f t="shared" si="25"/>
        <v>858</v>
      </c>
      <c r="B861" s="125" t="s">
        <v>525</v>
      </c>
      <c r="C861">
        <v>21.42</v>
      </c>
      <c r="D861">
        <v>21.62</v>
      </c>
      <c r="E861">
        <v>21.18</v>
      </c>
      <c r="F861">
        <v>21.42</v>
      </c>
      <c r="G861">
        <v>815700</v>
      </c>
    </row>
    <row r="862" spans="1:7">
      <c r="A862">
        <f t="shared" si="25"/>
        <v>859</v>
      </c>
      <c r="B862" s="125" t="s">
        <v>524</v>
      </c>
      <c r="C862">
        <v>21.38</v>
      </c>
      <c r="D862">
        <v>21.38</v>
      </c>
      <c r="E862">
        <v>21</v>
      </c>
      <c r="F862">
        <v>21.18</v>
      </c>
      <c r="G862">
        <v>253700</v>
      </c>
    </row>
    <row r="863" spans="1:7">
      <c r="A863">
        <f t="shared" si="25"/>
        <v>860</v>
      </c>
      <c r="B863" s="125" t="s">
        <v>523</v>
      </c>
      <c r="C863">
        <v>21.2</v>
      </c>
      <c r="D863">
        <v>22.06</v>
      </c>
      <c r="E863">
        <v>21.12</v>
      </c>
      <c r="F863">
        <v>21.4</v>
      </c>
      <c r="G863">
        <v>645500</v>
      </c>
    </row>
    <row r="864" spans="1:7">
      <c r="A864">
        <f t="shared" si="25"/>
        <v>861</v>
      </c>
      <c r="B864" s="125">
        <v>42011</v>
      </c>
      <c r="C864">
        <v>21.86</v>
      </c>
      <c r="D864">
        <v>22.1</v>
      </c>
      <c r="E864">
        <v>21.42</v>
      </c>
      <c r="F864">
        <v>21.74</v>
      </c>
      <c r="G864">
        <v>649600</v>
      </c>
    </row>
    <row r="865" spans="1:7">
      <c r="A865">
        <f t="shared" si="25"/>
        <v>862</v>
      </c>
      <c r="B865" s="125">
        <v>42042</v>
      </c>
      <c r="C865">
        <v>21.64</v>
      </c>
      <c r="D865">
        <v>22.5</v>
      </c>
      <c r="E865">
        <v>21.62</v>
      </c>
      <c r="F865">
        <v>22.3</v>
      </c>
      <c r="G865">
        <v>1230800</v>
      </c>
    </row>
    <row r="866" spans="1:7">
      <c r="A866">
        <f t="shared" si="25"/>
        <v>863</v>
      </c>
      <c r="B866" s="125">
        <v>42070</v>
      </c>
      <c r="C866">
        <v>22.3</v>
      </c>
      <c r="D866">
        <v>22.48</v>
      </c>
      <c r="E866">
        <v>22</v>
      </c>
      <c r="F866">
        <v>22.44</v>
      </c>
      <c r="G866">
        <v>716100</v>
      </c>
    </row>
    <row r="867" spans="1:7">
      <c r="A867">
        <f t="shared" si="25"/>
        <v>864</v>
      </c>
      <c r="B867" s="125">
        <v>42162</v>
      </c>
      <c r="C867">
        <v>22.48</v>
      </c>
      <c r="D867">
        <v>22.5</v>
      </c>
      <c r="E867">
        <v>22.1</v>
      </c>
      <c r="F867">
        <v>22.46</v>
      </c>
      <c r="G867">
        <v>1100200</v>
      </c>
    </row>
    <row r="868" spans="1:7">
      <c r="A868">
        <f t="shared" si="25"/>
        <v>865</v>
      </c>
      <c r="B868" s="125">
        <v>42192</v>
      </c>
      <c r="C868">
        <v>22.46</v>
      </c>
      <c r="D868">
        <v>22.6</v>
      </c>
      <c r="E868">
        <v>22.34</v>
      </c>
      <c r="F868">
        <v>22.5</v>
      </c>
      <c r="G868">
        <v>689500</v>
      </c>
    </row>
    <row r="869" spans="1:7">
      <c r="A869">
        <f t="shared" si="25"/>
        <v>866</v>
      </c>
      <c r="B869" s="125">
        <v>42223</v>
      </c>
      <c r="C869">
        <v>22</v>
      </c>
      <c r="D869">
        <v>22.5</v>
      </c>
      <c r="E869">
        <v>22</v>
      </c>
      <c r="F869">
        <v>22.38</v>
      </c>
      <c r="G869">
        <v>321100</v>
      </c>
    </row>
    <row r="870" spans="1:7">
      <c r="A870">
        <f t="shared" si="25"/>
        <v>867</v>
      </c>
      <c r="B870" s="125">
        <v>42254</v>
      </c>
      <c r="C870">
        <v>22.38</v>
      </c>
      <c r="D870">
        <v>22.64</v>
      </c>
      <c r="E870">
        <v>22.02</v>
      </c>
      <c r="F870">
        <v>22.5</v>
      </c>
      <c r="G870">
        <v>633400</v>
      </c>
    </row>
    <row r="871" spans="1:7">
      <c r="A871">
        <f t="shared" si="25"/>
        <v>868</v>
      </c>
      <c r="B871" s="125">
        <v>42284</v>
      </c>
      <c r="C871">
        <v>22.58</v>
      </c>
      <c r="D871">
        <v>22.78</v>
      </c>
      <c r="E871">
        <v>22.58</v>
      </c>
      <c r="F871">
        <v>22.68</v>
      </c>
      <c r="G871">
        <v>1019900</v>
      </c>
    </row>
    <row r="872" spans="1:7">
      <c r="A872">
        <f t="shared" si="25"/>
        <v>869</v>
      </c>
      <c r="B872" s="125" t="s">
        <v>522</v>
      </c>
      <c r="C872">
        <v>22.76</v>
      </c>
      <c r="D872">
        <v>22.8</v>
      </c>
      <c r="E872">
        <v>22.64</v>
      </c>
      <c r="F872">
        <v>22.64</v>
      </c>
      <c r="G872">
        <v>559300</v>
      </c>
    </row>
    <row r="873" spans="1:7">
      <c r="A873">
        <f t="shared" si="25"/>
        <v>870</v>
      </c>
      <c r="B873" s="125" t="s">
        <v>521</v>
      </c>
      <c r="C873">
        <v>22.8</v>
      </c>
      <c r="D873">
        <v>23</v>
      </c>
      <c r="E873">
        <v>22.64</v>
      </c>
      <c r="F873">
        <v>22.82</v>
      </c>
      <c r="G873">
        <v>758800</v>
      </c>
    </row>
    <row r="874" spans="1:7">
      <c r="A874">
        <f t="shared" si="25"/>
        <v>871</v>
      </c>
      <c r="B874" s="125" t="s">
        <v>520</v>
      </c>
      <c r="C874">
        <v>22.72</v>
      </c>
      <c r="D874">
        <v>22.88</v>
      </c>
      <c r="E874">
        <v>22.66</v>
      </c>
      <c r="F874">
        <v>22.76</v>
      </c>
      <c r="G874">
        <v>482800</v>
      </c>
    </row>
    <row r="875" spans="1:7">
      <c r="A875">
        <f t="shared" si="25"/>
        <v>872</v>
      </c>
      <c r="B875" s="125" t="s">
        <v>519</v>
      </c>
      <c r="C875">
        <v>22.5</v>
      </c>
      <c r="D875">
        <v>23</v>
      </c>
      <c r="E875">
        <v>22.5</v>
      </c>
      <c r="F875">
        <v>23</v>
      </c>
      <c r="G875">
        <v>238900</v>
      </c>
    </row>
    <row r="876" spans="1:7">
      <c r="A876">
        <f t="shared" si="25"/>
        <v>873</v>
      </c>
      <c r="B876" s="125" t="s">
        <v>518</v>
      </c>
      <c r="C876">
        <v>23</v>
      </c>
      <c r="D876">
        <v>23</v>
      </c>
      <c r="E876">
        <v>22.64</v>
      </c>
      <c r="F876">
        <v>22.9</v>
      </c>
      <c r="G876">
        <v>290000</v>
      </c>
    </row>
    <row r="877" spans="1:7">
      <c r="A877">
        <f t="shared" si="25"/>
        <v>874</v>
      </c>
      <c r="B877" s="125" t="s">
        <v>517</v>
      </c>
      <c r="C877">
        <v>22.56</v>
      </c>
      <c r="D877">
        <v>23</v>
      </c>
      <c r="E877">
        <v>22.56</v>
      </c>
      <c r="F877">
        <v>23</v>
      </c>
      <c r="G877">
        <v>102100</v>
      </c>
    </row>
    <row r="878" spans="1:7">
      <c r="A878">
        <f t="shared" si="25"/>
        <v>875</v>
      </c>
      <c r="B878" s="125" t="s">
        <v>516</v>
      </c>
      <c r="C878">
        <v>22.66</v>
      </c>
      <c r="D878">
        <v>22.92</v>
      </c>
      <c r="E878">
        <v>22.62</v>
      </c>
      <c r="F878">
        <v>22.68</v>
      </c>
      <c r="G878">
        <v>515100</v>
      </c>
    </row>
    <row r="879" spans="1:7">
      <c r="A879">
        <f t="shared" si="25"/>
        <v>876</v>
      </c>
      <c r="B879" s="125" t="s">
        <v>515</v>
      </c>
      <c r="C879">
        <v>22.68</v>
      </c>
      <c r="D879">
        <v>22.7</v>
      </c>
      <c r="E879">
        <v>22.5</v>
      </c>
      <c r="F879">
        <v>22.5</v>
      </c>
      <c r="G879">
        <v>95600</v>
      </c>
    </row>
    <row r="880" spans="1:7">
      <c r="A880">
        <f t="shared" si="25"/>
        <v>877</v>
      </c>
      <c r="B880" s="125" t="s">
        <v>514</v>
      </c>
      <c r="C880">
        <v>22.5</v>
      </c>
      <c r="D880">
        <v>22.9</v>
      </c>
      <c r="E880">
        <v>22.42</v>
      </c>
      <c r="F880">
        <v>22.52</v>
      </c>
      <c r="G880">
        <v>329900</v>
      </c>
    </row>
    <row r="881" spans="1:7">
      <c r="A881">
        <f t="shared" si="25"/>
        <v>878</v>
      </c>
      <c r="B881" s="125" t="s">
        <v>513</v>
      </c>
      <c r="C881">
        <v>22.34</v>
      </c>
      <c r="D881">
        <v>22.42</v>
      </c>
      <c r="E881">
        <v>22.12</v>
      </c>
      <c r="F881">
        <v>22.12</v>
      </c>
      <c r="G881">
        <v>370500</v>
      </c>
    </row>
    <row r="882" spans="1:7">
      <c r="A882">
        <f t="shared" si="25"/>
        <v>879</v>
      </c>
      <c r="B882" s="125" t="s">
        <v>512</v>
      </c>
      <c r="C882">
        <v>22.12</v>
      </c>
      <c r="D882">
        <v>22.12</v>
      </c>
      <c r="E882">
        <v>21.5</v>
      </c>
      <c r="F882">
        <v>21.58</v>
      </c>
      <c r="G882">
        <v>868300</v>
      </c>
    </row>
    <row r="883" spans="1:7">
      <c r="A883">
        <f t="shared" si="25"/>
        <v>880</v>
      </c>
      <c r="B883" s="125" t="s">
        <v>511</v>
      </c>
      <c r="C883">
        <v>21.58</v>
      </c>
      <c r="D883">
        <v>21.86</v>
      </c>
      <c r="E883">
        <v>21.54</v>
      </c>
      <c r="F883">
        <v>21.7</v>
      </c>
      <c r="G883">
        <v>537200</v>
      </c>
    </row>
    <row r="884" spans="1:7">
      <c r="A884">
        <f t="shared" si="25"/>
        <v>881</v>
      </c>
      <c r="B884" s="125" t="s">
        <v>510</v>
      </c>
      <c r="C884">
        <v>21.6</v>
      </c>
      <c r="D884">
        <v>21.84</v>
      </c>
      <c r="E884">
        <v>21.6</v>
      </c>
      <c r="F884">
        <v>21.66</v>
      </c>
      <c r="G884">
        <v>485500</v>
      </c>
    </row>
    <row r="885" spans="1:7">
      <c r="A885">
        <f t="shared" si="25"/>
        <v>882</v>
      </c>
      <c r="B885" s="125" t="s">
        <v>509</v>
      </c>
      <c r="C885">
        <v>21.58</v>
      </c>
      <c r="D885">
        <v>22</v>
      </c>
      <c r="E885">
        <v>21.54</v>
      </c>
      <c r="F885">
        <v>22</v>
      </c>
      <c r="G885">
        <v>767400</v>
      </c>
    </row>
    <row r="886" spans="1:7">
      <c r="A886">
        <f t="shared" si="25"/>
        <v>883</v>
      </c>
      <c r="B886" s="125">
        <v>42071</v>
      </c>
      <c r="C886">
        <v>21.98</v>
      </c>
      <c r="D886">
        <v>22.12</v>
      </c>
      <c r="E886">
        <v>21.76</v>
      </c>
      <c r="F886">
        <v>22.12</v>
      </c>
      <c r="G886">
        <v>235800</v>
      </c>
    </row>
    <row r="887" spans="1:7">
      <c r="A887">
        <f t="shared" si="25"/>
        <v>884</v>
      </c>
      <c r="B887" s="125">
        <v>42102</v>
      </c>
      <c r="C887">
        <v>21.94</v>
      </c>
      <c r="D887">
        <v>21.94</v>
      </c>
      <c r="E887">
        <v>21.74</v>
      </c>
      <c r="F887">
        <v>21.74</v>
      </c>
      <c r="G887">
        <v>420200</v>
      </c>
    </row>
    <row r="888" spans="1:7">
      <c r="A888">
        <f t="shared" si="25"/>
        <v>885</v>
      </c>
      <c r="B888" s="125">
        <v>42132</v>
      </c>
      <c r="C888">
        <v>21.68</v>
      </c>
      <c r="D888">
        <v>22.08</v>
      </c>
      <c r="E888">
        <v>21.68</v>
      </c>
      <c r="F888">
        <v>21.8</v>
      </c>
      <c r="G888">
        <v>1144700</v>
      </c>
    </row>
    <row r="889" spans="1:7">
      <c r="A889">
        <f t="shared" si="25"/>
        <v>886</v>
      </c>
      <c r="B889" s="125">
        <v>42163</v>
      </c>
      <c r="C889">
        <v>21.68</v>
      </c>
      <c r="D889">
        <v>21.8</v>
      </c>
      <c r="E889">
        <v>21.44</v>
      </c>
      <c r="F889">
        <v>21.56</v>
      </c>
      <c r="G889">
        <v>652300</v>
      </c>
    </row>
    <row r="890" spans="1:7">
      <c r="A890">
        <f t="shared" si="25"/>
        <v>887</v>
      </c>
      <c r="B890" s="125">
        <v>42193</v>
      </c>
      <c r="C890">
        <v>21.48</v>
      </c>
      <c r="D890">
        <v>21.6</v>
      </c>
      <c r="E890">
        <v>21.4</v>
      </c>
      <c r="F890">
        <v>21.54</v>
      </c>
      <c r="G890">
        <v>696300</v>
      </c>
    </row>
    <row r="891" spans="1:7">
      <c r="A891">
        <f t="shared" si="25"/>
        <v>888</v>
      </c>
      <c r="B891" s="125">
        <v>42285</v>
      </c>
      <c r="C891">
        <v>21.4</v>
      </c>
      <c r="D891">
        <v>21.56</v>
      </c>
      <c r="E891">
        <v>21.34</v>
      </c>
      <c r="F891">
        <v>21.5</v>
      </c>
      <c r="G891">
        <v>923700</v>
      </c>
    </row>
    <row r="892" spans="1:7">
      <c r="A892">
        <f t="shared" si="25"/>
        <v>889</v>
      </c>
      <c r="B892" s="125">
        <v>42316</v>
      </c>
      <c r="C892">
        <v>21.24</v>
      </c>
      <c r="D892">
        <v>21.5</v>
      </c>
      <c r="E892">
        <v>21.24</v>
      </c>
      <c r="F892">
        <v>21.48</v>
      </c>
      <c r="G892">
        <v>852300</v>
      </c>
    </row>
    <row r="893" spans="1:7">
      <c r="A893">
        <f t="shared" si="25"/>
        <v>890</v>
      </c>
      <c r="B893" s="125">
        <v>42346</v>
      </c>
      <c r="C893">
        <v>21.22</v>
      </c>
      <c r="D893">
        <v>21.44</v>
      </c>
      <c r="E893">
        <v>21.2</v>
      </c>
      <c r="F893">
        <v>21.24</v>
      </c>
      <c r="G893">
        <v>1067500</v>
      </c>
    </row>
    <row r="894" spans="1:7">
      <c r="A894">
        <f t="shared" si="25"/>
        <v>891</v>
      </c>
      <c r="B894" s="125" t="s">
        <v>508</v>
      </c>
      <c r="C894">
        <v>21.24</v>
      </c>
      <c r="D894">
        <v>21.5</v>
      </c>
      <c r="E894">
        <v>20.8</v>
      </c>
      <c r="F894">
        <v>21.02</v>
      </c>
      <c r="G894">
        <v>1574200</v>
      </c>
    </row>
    <row r="895" spans="1:7">
      <c r="A895">
        <f t="shared" si="25"/>
        <v>892</v>
      </c>
      <c r="B895" s="125" t="s">
        <v>507</v>
      </c>
      <c r="C895">
        <v>20.9</v>
      </c>
      <c r="D895">
        <v>20.9</v>
      </c>
      <c r="E895">
        <v>20.54</v>
      </c>
      <c r="F895">
        <v>20.62</v>
      </c>
      <c r="G895">
        <v>916000</v>
      </c>
    </row>
    <row r="896" spans="1:7">
      <c r="A896">
        <f t="shared" si="25"/>
        <v>893</v>
      </c>
      <c r="B896" s="125" t="s">
        <v>506</v>
      </c>
      <c r="C896">
        <v>20.5</v>
      </c>
      <c r="D896">
        <v>20.5</v>
      </c>
      <c r="E896">
        <v>20.18</v>
      </c>
      <c r="F896">
        <v>20.420000000000002</v>
      </c>
      <c r="G896">
        <v>309500</v>
      </c>
    </row>
    <row r="897" spans="1:7">
      <c r="A897">
        <f t="shared" si="25"/>
        <v>894</v>
      </c>
      <c r="B897" s="125" t="s">
        <v>505</v>
      </c>
      <c r="C897">
        <v>20.260000000000002</v>
      </c>
      <c r="D897">
        <v>20.28</v>
      </c>
      <c r="E897">
        <v>20.100000000000001</v>
      </c>
      <c r="F897">
        <v>20.260000000000002</v>
      </c>
      <c r="G897">
        <v>1050900</v>
      </c>
    </row>
    <row r="898" spans="1:7">
      <c r="A898">
        <f t="shared" si="25"/>
        <v>895</v>
      </c>
      <c r="B898" s="125" t="s">
        <v>504</v>
      </c>
      <c r="C898">
        <v>20.399999999999999</v>
      </c>
      <c r="D898">
        <v>20.399999999999999</v>
      </c>
      <c r="E898">
        <v>20.22</v>
      </c>
      <c r="F898">
        <v>20.22</v>
      </c>
      <c r="G898">
        <v>1079200</v>
      </c>
    </row>
    <row r="899" spans="1:7">
      <c r="A899">
        <f t="shared" si="25"/>
        <v>896</v>
      </c>
      <c r="B899" s="125" t="s">
        <v>503</v>
      </c>
      <c r="C899">
        <v>20.14</v>
      </c>
      <c r="D899">
        <v>20.3</v>
      </c>
      <c r="E899">
        <v>20.079999999999998</v>
      </c>
      <c r="F899">
        <v>20.239999999999998</v>
      </c>
      <c r="G899">
        <v>688500</v>
      </c>
    </row>
    <row r="900" spans="1:7">
      <c r="A900">
        <f t="shared" ref="A900:A963" si="26">A899+1</f>
        <v>897</v>
      </c>
      <c r="B900" s="125" t="s">
        <v>502</v>
      </c>
      <c r="C900">
        <v>20.239999999999998</v>
      </c>
      <c r="D900">
        <v>20.5</v>
      </c>
      <c r="E900">
        <v>20.22</v>
      </c>
      <c r="F900">
        <v>20.3</v>
      </c>
      <c r="G900">
        <v>847900</v>
      </c>
    </row>
    <row r="901" spans="1:7">
      <c r="A901">
        <f t="shared" si="26"/>
        <v>898</v>
      </c>
      <c r="B901" s="125" t="s">
        <v>501</v>
      </c>
      <c r="C901">
        <v>20</v>
      </c>
      <c r="D901">
        <v>20.32</v>
      </c>
      <c r="E901">
        <v>20</v>
      </c>
      <c r="F901">
        <v>20.260000000000002</v>
      </c>
      <c r="G901">
        <v>774600</v>
      </c>
    </row>
    <row r="902" spans="1:7">
      <c r="A902">
        <f t="shared" si="26"/>
        <v>899</v>
      </c>
      <c r="B902" s="125" t="s">
        <v>500</v>
      </c>
      <c r="C902">
        <v>19.86</v>
      </c>
      <c r="D902">
        <v>20.5</v>
      </c>
      <c r="E902">
        <v>19.600000000000001</v>
      </c>
      <c r="F902">
        <v>20.34</v>
      </c>
      <c r="G902">
        <v>771200</v>
      </c>
    </row>
    <row r="903" spans="1:7">
      <c r="A903">
        <f t="shared" si="26"/>
        <v>900</v>
      </c>
      <c r="B903" s="125" t="s">
        <v>499</v>
      </c>
      <c r="C903">
        <v>20.48</v>
      </c>
      <c r="D903">
        <v>20.94</v>
      </c>
      <c r="E903">
        <v>20.48</v>
      </c>
      <c r="F903">
        <v>20.8</v>
      </c>
      <c r="G903">
        <v>572000</v>
      </c>
    </row>
    <row r="904" spans="1:7">
      <c r="A904">
        <f t="shared" si="26"/>
        <v>901</v>
      </c>
      <c r="B904" s="125" t="s">
        <v>498</v>
      </c>
      <c r="C904">
        <v>20.18</v>
      </c>
      <c r="D904">
        <v>21.08</v>
      </c>
      <c r="E904">
        <v>20.18</v>
      </c>
      <c r="F904">
        <v>20.8</v>
      </c>
      <c r="G904">
        <v>489400</v>
      </c>
    </row>
    <row r="905" spans="1:7">
      <c r="A905">
        <f t="shared" si="26"/>
        <v>902</v>
      </c>
      <c r="B905" s="125" t="s">
        <v>497</v>
      </c>
      <c r="C905">
        <v>21.2</v>
      </c>
      <c r="D905">
        <v>21.2</v>
      </c>
      <c r="E905">
        <v>20.6</v>
      </c>
      <c r="F905">
        <v>20.82</v>
      </c>
      <c r="G905">
        <v>659300</v>
      </c>
    </row>
    <row r="906" spans="1:7">
      <c r="A906">
        <f t="shared" si="26"/>
        <v>903</v>
      </c>
      <c r="B906" s="125">
        <v>42013</v>
      </c>
      <c r="C906">
        <v>20.82</v>
      </c>
      <c r="D906">
        <v>21.9</v>
      </c>
      <c r="E906">
        <v>20.059999999999999</v>
      </c>
      <c r="F906">
        <v>20.399999999999999</v>
      </c>
      <c r="G906">
        <v>872300</v>
      </c>
    </row>
    <row r="907" spans="1:7">
      <c r="A907">
        <f t="shared" si="26"/>
        <v>904</v>
      </c>
      <c r="B907" s="125">
        <v>42044</v>
      </c>
      <c r="C907">
        <v>20.399999999999999</v>
      </c>
      <c r="D907">
        <v>21.3</v>
      </c>
      <c r="E907">
        <v>20.04</v>
      </c>
      <c r="F907">
        <v>21.02</v>
      </c>
      <c r="G907">
        <v>559600</v>
      </c>
    </row>
    <row r="908" spans="1:7">
      <c r="A908">
        <f t="shared" si="26"/>
        <v>905</v>
      </c>
      <c r="B908" s="125">
        <v>42072</v>
      </c>
      <c r="C908">
        <v>20.62</v>
      </c>
      <c r="D908">
        <v>21.12</v>
      </c>
      <c r="E908">
        <v>20.56</v>
      </c>
      <c r="F908">
        <v>20.94</v>
      </c>
      <c r="G908">
        <v>173200</v>
      </c>
    </row>
    <row r="909" spans="1:7">
      <c r="A909">
        <f t="shared" si="26"/>
        <v>906</v>
      </c>
      <c r="B909" s="125">
        <v>42103</v>
      </c>
      <c r="C909">
        <v>20.62</v>
      </c>
      <c r="D909">
        <v>21.02</v>
      </c>
      <c r="E909">
        <v>20.62</v>
      </c>
      <c r="F909">
        <v>20.92</v>
      </c>
      <c r="G909">
        <v>369300</v>
      </c>
    </row>
    <row r="910" spans="1:7">
      <c r="A910">
        <f t="shared" si="26"/>
        <v>907</v>
      </c>
      <c r="B910" s="125">
        <v>42194</v>
      </c>
      <c r="C910">
        <v>20.92</v>
      </c>
      <c r="D910">
        <v>20.92</v>
      </c>
      <c r="E910">
        <v>20.34</v>
      </c>
      <c r="F910">
        <v>20.8</v>
      </c>
      <c r="G910">
        <v>330600</v>
      </c>
    </row>
    <row r="911" spans="1:7">
      <c r="A911">
        <f t="shared" si="26"/>
        <v>908</v>
      </c>
      <c r="B911" s="125">
        <v>42225</v>
      </c>
      <c r="C911">
        <v>20.420000000000002</v>
      </c>
      <c r="D911">
        <v>21.14</v>
      </c>
      <c r="E911">
        <v>20.420000000000002</v>
      </c>
      <c r="F911">
        <v>20.84</v>
      </c>
      <c r="G911">
        <v>502300</v>
      </c>
    </row>
    <row r="912" spans="1:7">
      <c r="A912">
        <f t="shared" si="26"/>
        <v>909</v>
      </c>
      <c r="B912" s="125">
        <v>42256</v>
      </c>
      <c r="C912">
        <v>21.18</v>
      </c>
      <c r="D912">
        <v>21.28</v>
      </c>
      <c r="E912">
        <v>20.88</v>
      </c>
      <c r="F912">
        <v>20.94</v>
      </c>
      <c r="G912">
        <v>817000</v>
      </c>
    </row>
    <row r="913" spans="1:7">
      <c r="A913">
        <f t="shared" si="26"/>
        <v>910</v>
      </c>
      <c r="B913" s="125">
        <v>42286</v>
      </c>
      <c r="C913">
        <v>20.420000000000002</v>
      </c>
      <c r="D913">
        <v>21.2</v>
      </c>
      <c r="E913">
        <v>20.420000000000002</v>
      </c>
      <c r="F913">
        <v>21</v>
      </c>
      <c r="G913">
        <v>694600</v>
      </c>
    </row>
    <row r="914" spans="1:7">
      <c r="A914">
        <f t="shared" si="26"/>
        <v>911</v>
      </c>
      <c r="B914" s="125">
        <v>42317</v>
      </c>
      <c r="C914">
        <v>20.7</v>
      </c>
      <c r="D914">
        <v>21.2</v>
      </c>
      <c r="E914">
        <v>20.7</v>
      </c>
      <c r="F914">
        <v>20.9</v>
      </c>
      <c r="G914">
        <v>338500</v>
      </c>
    </row>
    <row r="915" spans="1:7">
      <c r="A915">
        <f t="shared" si="26"/>
        <v>912</v>
      </c>
      <c r="B915" s="125" t="s">
        <v>496</v>
      </c>
      <c r="C915">
        <v>20.7</v>
      </c>
      <c r="D915">
        <v>22</v>
      </c>
      <c r="E915">
        <v>20.7</v>
      </c>
      <c r="F915">
        <v>22</v>
      </c>
      <c r="G915">
        <v>286500</v>
      </c>
    </row>
    <row r="916" spans="1:7">
      <c r="A916">
        <f t="shared" si="26"/>
        <v>913</v>
      </c>
      <c r="B916" s="125" t="s">
        <v>495</v>
      </c>
      <c r="C916">
        <v>22</v>
      </c>
      <c r="D916">
        <v>22.02</v>
      </c>
      <c r="E916">
        <v>21.52</v>
      </c>
      <c r="F916">
        <v>22</v>
      </c>
      <c r="G916">
        <v>744800</v>
      </c>
    </row>
    <row r="917" spans="1:7">
      <c r="A917">
        <f t="shared" si="26"/>
        <v>914</v>
      </c>
      <c r="B917" s="125" t="s">
        <v>494</v>
      </c>
      <c r="C917">
        <v>22.1</v>
      </c>
      <c r="D917">
        <v>23</v>
      </c>
      <c r="E917">
        <v>22.1</v>
      </c>
      <c r="F917">
        <v>22.46</v>
      </c>
      <c r="G917">
        <v>1583700</v>
      </c>
    </row>
    <row r="918" spans="1:7">
      <c r="A918">
        <f t="shared" si="26"/>
        <v>915</v>
      </c>
      <c r="B918" s="125" t="s">
        <v>493</v>
      </c>
      <c r="C918">
        <v>22.44</v>
      </c>
      <c r="D918">
        <v>22.68</v>
      </c>
      <c r="E918">
        <v>22</v>
      </c>
      <c r="F918">
        <v>22.26</v>
      </c>
      <c r="G918">
        <v>922600</v>
      </c>
    </row>
    <row r="919" spans="1:7">
      <c r="A919">
        <f t="shared" si="26"/>
        <v>916</v>
      </c>
      <c r="B919" s="125" t="s">
        <v>492</v>
      </c>
      <c r="C919">
        <v>22.2</v>
      </c>
      <c r="D919">
        <v>22.68</v>
      </c>
      <c r="E919">
        <v>22.06</v>
      </c>
      <c r="F919">
        <v>22.2</v>
      </c>
      <c r="G919">
        <v>610700</v>
      </c>
    </row>
    <row r="920" spans="1:7">
      <c r="A920">
        <f t="shared" si="26"/>
        <v>917</v>
      </c>
      <c r="B920" s="125" t="s">
        <v>491</v>
      </c>
      <c r="C920">
        <v>22</v>
      </c>
      <c r="D920">
        <v>22.02</v>
      </c>
      <c r="E920">
        <v>21.44</v>
      </c>
      <c r="F920">
        <v>21.54</v>
      </c>
      <c r="G920">
        <v>362700</v>
      </c>
    </row>
    <row r="921" spans="1:7">
      <c r="A921">
        <f t="shared" si="26"/>
        <v>918</v>
      </c>
      <c r="B921" s="125" t="s">
        <v>490</v>
      </c>
      <c r="C921">
        <v>21.7</v>
      </c>
      <c r="D921">
        <v>21.7</v>
      </c>
      <c r="E921">
        <v>21.2</v>
      </c>
      <c r="F921">
        <v>21.3</v>
      </c>
      <c r="G921">
        <v>582300</v>
      </c>
    </row>
    <row r="922" spans="1:7">
      <c r="A922">
        <f t="shared" si="26"/>
        <v>919</v>
      </c>
      <c r="B922" s="125" t="s">
        <v>489</v>
      </c>
      <c r="C922">
        <v>21.1</v>
      </c>
      <c r="D922">
        <v>21.36</v>
      </c>
      <c r="E922">
        <v>21.04</v>
      </c>
      <c r="F922">
        <v>21.3</v>
      </c>
      <c r="G922">
        <v>433600</v>
      </c>
    </row>
    <row r="923" spans="1:7">
      <c r="A923">
        <f t="shared" si="26"/>
        <v>920</v>
      </c>
      <c r="B923" s="125" t="s">
        <v>488</v>
      </c>
      <c r="C923">
        <v>21.1</v>
      </c>
      <c r="D923">
        <v>21.54</v>
      </c>
      <c r="E923">
        <v>21.06</v>
      </c>
      <c r="F923">
        <v>21.3</v>
      </c>
      <c r="G923">
        <v>289500</v>
      </c>
    </row>
    <row r="924" spans="1:7">
      <c r="A924">
        <f t="shared" si="26"/>
        <v>921</v>
      </c>
      <c r="B924" s="125" t="s">
        <v>487</v>
      </c>
      <c r="C924">
        <v>21.3</v>
      </c>
      <c r="D924">
        <v>21.6</v>
      </c>
      <c r="E924">
        <v>21.2</v>
      </c>
      <c r="F924">
        <v>21.36</v>
      </c>
      <c r="G924">
        <v>626500</v>
      </c>
    </row>
    <row r="925" spans="1:7">
      <c r="A925">
        <f t="shared" si="26"/>
        <v>922</v>
      </c>
      <c r="B925" s="125" t="s">
        <v>486</v>
      </c>
      <c r="C925">
        <v>21.22</v>
      </c>
      <c r="D925">
        <v>21.9</v>
      </c>
      <c r="E925">
        <v>21.22</v>
      </c>
      <c r="F925">
        <v>21.7</v>
      </c>
      <c r="G925">
        <v>1928000</v>
      </c>
    </row>
    <row r="926" spans="1:7">
      <c r="A926">
        <f t="shared" si="26"/>
        <v>923</v>
      </c>
      <c r="B926" s="125">
        <v>42014</v>
      </c>
      <c r="C926">
        <v>21.38</v>
      </c>
      <c r="D926">
        <v>22.4</v>
      </c>
      <c r="E926">
        <v>21.38</v>
      </c>
      <c r="F926">
        <v>22.28</v>
      </c>
      <c r="G926">
        <v>984600</v>
      </c>
    </row>
    <row r="927" spans="1:7">
      <c r="A927">
        <f t="shared" si="26"/>
        <v>924</v>
      </c>
      <c r="B927" s="125">
        <v>42045</v>
      </c>
      <c r="C927">
        <v>22.28</v>
      </c>
      <c r="D927">
        <v>22.54</v>
      </c>
      <c r="E927">
        <v>21.84</v>
      </c>
      <c r="F927">
        <v>22.5</v>
      </c>
      <c r="G927">
        <v>578700</v>
      </c>
    </row>
    <row r="928" spans="1:7">
      <c r="A928">
        <f t="shared" si="26"/>
        <v>925</v>
      </c>
      <c r="B928" s="125">
        <v>42134</v>
      </c>
      <c r="C928">
        <v>22.5</v>
      </c>
      <c r="D928">
        <v>22.78</v>
      </c>
      <c r="E928">
        <v>22.5</v>
      </c>
      <c r="F928">
        <v>22.64</v>
      </c>
      <c r="G928">
        <v>1388000</v>
      </c>
    </row>
    <row r="929" spans="1:7">
      <c r="A929">
        <f t="shared" si="26"/>
        <v>926</v>
      </c>
      <c r="B929" s="125">
        <v>42165</v>
      </c>
      <c r="C929">
        <v>22.8</v>
      </c>
      <c r="D929">
        <v>22.84</v>
      </c>
      <c r="E929">
        <v>22.5</v>
      </c>
      <c r="F929">
        <v>22.6</v>
      </c>
      <c r="G929">
        <v>816300</v>
      </c>
    </row>
    <row r="930" spans="1:7">
      <c r="A930">
        <f t="shared" si="26"/>
        <v>927</v>
      </c>
      <c r="B930" s="125">
        <v>42195</v>
      </c>
      <c r="C930">
        <v>22.3</v>
      </c>
      <c r="D930">
        <v>22.7</v>
      </c>
      <c r="E930">
        <v>22</v>
      </c>
      <c r="F930">
        <v>22.44</v>
      </c>
      <c r="G930">
        <v>2517400</v>
      </c>
    </row>
    <row r="931" spans="1:7">
      <c r="A931">
        <f t="shared" si="26"/>
        <v>928</v>
      </c>
      <c r="B931" s="125">
        <v>42226</v>
      </c>
      <c r="C931">
        <v>22.1</v>
      </c>
      <c r="D931">
        <v>22.7</v>
      </c>
      <c r="E931">
        <v>22.1</v>
      </c>
      <c r="F931">
        <v>22.38</v>
      </c>
      <c r="G931">
        <v>1499200</v>
      </c>
    </row>
    <row r="932" spans="1:7">
      <c r="A932">
        <f t="shared" si="26"/>
        <v>929</v>
      </c>
      <c r="B932" s="125">
        <v>42257</v>
      </c>
      <c r="C932">
        <v>22.4</v>
      </c>
      <c r="D932">
        <v>22.64</v>
      </c>
      <c r="E932">
        <v>22.36</v>
      </c>
      <c r="F932">
        <v>22.6</v>
      </c>
      <c r="G932">
        <v>1742400</v>
      </c>
    </row>
    <row r="933" spans="1:7">
      <c r="A933">
        <f t="shared" si="26"/>
        <v>930</v>
      </c>
      <c r="B933" s="125">
        <v>42348</v>
      </c>
      <c r="C933">
        <v>22.6</v>
      </c>
      <c r="D933">
        <v>22.82</v>
      </c>
      <c r="E933">
        <v>22.5</v>
      </c>
      <c r="F933">
        <v>22.68</v>
      </c>
      <c r="G933">
        <v>418400</v>
      </c>
    </row>
    <row r="934" spans="1:7">
      <c r="A934">
        <f t="shared" si="26"/>
        <v>931</v>
      </c>
      <c r="B934" s="125" t="s">
        <v>485</v>
      </c>
      <c r="C934">
        <v>22.68</v>
      </c>
      <c r="D934">
        <v>22.8</v>
      </c>
      <c r="E934">
        <v>22.32</v>
      </c>
      <c r="F934">
        <v>22.72</v>
      </c>
      <c r="G934">
        <v>395000</v>
      </c>
    </row>
    <row r="935" spans="1:7">
      <c r="A935">
        <f t="shared" si="26"/>
        <v>932</v>
      </c>
      <c r="B935" s="125" t="s">
        <v>484</v>
      </c>
      <c r="C935">
        <v>22.8</v>
      </c>
      <c r="D935">
        <v>22.9</v>
      </c>
      <c r="E935">
        <v>22.44</v>
      </c>
      <c r="F935">
        <v>22.64</v>
      </c>
      <c r="G935">
        <v>410600</v>
      </c>
    </row>
    <row r="936" spans="1:7">
      <c r="A936">
        <f t="shared" si="26"/>
        <v>933</v>
      </c>
      <c r="B936" s="125" t="s">
        <v>483</v>
      </c>
      <c r="C936">
        <v>22.6</v>
      </c>
      <c r="D936">
        <v>22.7</v>
      </c>
      <c r="E936">
        <v>22.5</v>
      </c>
      <c r="F936">
        <v>22.6</v>
      </c>
      <c r="G936">
        <v>273900</v>
      </c>
    </row>
    <row r="937" spans="1:7">
      <c r="A937">
        <f t="shared" si="26"/>
        <v>934</v>
      </c>
      <c r="B937" s="125" t="s">
        <v>482</v>
      </c>
      <c r="C937">
        <v>22.5</v>
      </c>
      <c r="D937">
        <v>22.84</v>
      </c>
      <c r="E937">
        <v>22.5</v>
      </c>
      <c r="F937">
        <v>22.7</v>
      </c>
      <c r="G937">
        <v>587100</v>
      </c>
    </row>
    <row r="938" spans="1:7">
      <c r="A938">
        <f t="shared" si="26"/>
        <v>935</v>
      </c>
      <c r="B938" s="125" t="s">
        <v>481</v>
      </c>
      <c r="C938">
        <v>22.66</v>
      </c>
      <c r="D938">
        <v>22.78</v>
      </c>
      <c r="E938">
        <v>22.46</v>
      </c>
      <c r="F938">
        <v>22.6</v>
      </c>
      <c r="G938">
        <v>373500</v>
      </c>
    </row>
    <row r="939" spans="1:7">
      <c r="A939">
        <f t="shared" si="26"/>
        <v>936</v>
      </c>
      <c r="B939" s="125" t="s">
        <v>480</v>
      </c>
      <c r="C939">
        <v>22.62</v>
      </c>
      <c r="D939">
        <v>22.88</v>
      </c>
      <c r="E939">
        <v>22.6</v>
      </c>
      <c r="F939">
        <v>22.88</v>
      </c>
      <c r="G939">
        <v>1885700</v>
      </c>
    </row>
    <row r="940" spans="1:7">
      <c r="A940">
        <f t="shared" si="26"/>
        <v>937</v>
      </c>
      <c r="B940" s="125" t="s">
        <v>479</v>
      </c>
      <c r="C940">
        <v>22.9</v>
      </c>
      <c r="D940">
        <v>22.94</v>
      </c>
      <c r="E940">
        <v>22.7</v>
      </c>
      <c r="F940">
        <v>22.84</v>
      </c>
      <c r="G940">
        <v>409400</v>
      </c>
    </row>
    <row r="941" spans="1:7">
      <c r="A941">
        <f t="shared" si="26"/>
        <v>938</v>
      </c>
      <c r="B941" s="125" t="s">
        <v>478</v>
      </c>
      <c r="C941">
        <v>22.88</v>
      </c>
      <c r="D941">
        <v>23.5</v>
      </c>
      <c r="E941">
        <v>22.78</v>
      </c>
      <c r="F941">
        <v>23.32</v>
      </c>
      <c r="G941">
        <v>1948800</v>
      </c>
    </row>
    <row r="942" spans="1:7">
      <c r="A942">
        <f t="shared" si="26"/>
        <v>939</v>
      </c>
      <c r="B942" s="125" t="s">
        <v>477</v>
      </c>
      <c r="C942">
        <v>23.68</v>
      </c>
      <c r="D942">
        <v>23.7</v>
      </c>
      <c r="E942">
        <v>23.12</v>
      </c>
      <c r="F942">
        <v>23.16</v>
      </c>
      <c r="G942">
        <v>992300</v>
      </c>
    </row>
    <row r="943" spans="1:7">
      <c r="A943">
        <f t="shared" si="26"/>
        <v>940</v>
      </c>
      <c r="B943" s="125" t="s">
        <v>476</v>
      </c>
      <c r="C943">
        <v>23.16</v>
      </c>
      <c r="D943">
        <v>23.52</v>
      </c>
      <c r="E943">
        <v>23.16</v>
      </c>
      <c r="F943">
        <v>23.2</v>
      </c>
      <c r="G943">
        <v>1723000</v>
      </c>
    </row>
    <row r="944" spans="1:7">
      <c r="A944">
        <f t="shared" si="26"/>
        <v>941</v>
      </c>
      <c r="B944" s="125" t="s">
        <v>475</v>
      </c>
      <c r="C944">
        <v>22.82</v>
      </c>
      <c r="D944">
        <v>23.18</v>
      </c>
      <c r="E944">
        <v>22.82</v>
      </c>
      <c r="F944">
        <v>23.12</v>
      </c>
      <c r="G944">
        <v>1662800</v>
      </c>
    </row>
    <row r="945" spans="1:7">
      <c r="A945">
        <f t="shared" si="26"/>
        <v>942</v>
      </c>
      <c r="B945" s="125" t="s">
        <v>474</v>
      </c>
      <c r="C945">
        <v>23.14</v>
      </c>
      <c r="D945">
        <v>23.48</v>
      </c>
      <c r="E945">
        <v>22.84</v>
      </c>
      <c r="F945">
        <v>22.98</v>
      </c>
      <c r="G945">
        <v>2831700</v>
      </c>
    </row>
    <row r="946" spans="1:7">
      <c r="A946">
        <f t="shared" si="26"/>
        <v>943</v>
      </c>
      <c r="B946" s="125" t="s">
        <v>473</v>
      </c>
      <c r="C946">
        <v>22.72</v>
      </c>
      <c r="D946">
        <v>23.02</v>
      </c>
      <c r="E946">
        <v>22.72</v>
      </c>
      <c r="F946">
        <v>22.78</v>
      </c>
      <c r="G946">
        <v>677100</v>
      </c>
    </row>
    <row r="947" spans="1:7">
      <c r="A947">
        <f t="shared" si="26"/>
        <v>944</v>
      </c>
      <c r="B947" s="125">
        <v>42046</v>
      </c>
      <c r="C947">
        <v>23.1</v>
      </c>
      <c r="D947">
        <v>23.1</v>
      </c>
      <c r="E947">
        <v>22.5</v>
      </c>
      <c r="F947">
        <v>22.56</v>
      </c>
      <c r="G947">
        <v>1051700</v>
      </c>
    </row>
    <row r="948" spans="1:7">
      <c r="A948">
        <f t="shared" si="26"/>
        <v>945</v>
      </c>
      <c r="B948" s="125">
        <v>42074</v>
      </c>
      <c r="C948">
        <v>22.7</v>
      </c>
      <c r="D948">
        <v>22.88</v>
      </c>
      <c r="E948">
        <v>22.56</v>
      </c>
      <c r="F948">
        <v>22.7</v>
      </c>
      <c r="G948">
        <v>764000</v>
      </c>
    </row>
    <row r="949" spans="1:7">
      <c r="A949">
        <f t="shared" si="26"/>
        <v>946</v>
      </c>
      <c r="B949" s="125">
        <v>42105</v>
      </c>
      <c r="C949">
        <v>22.8</v>
      </c>
      <c r="D949">
        <v>22.98</v>
      </c>
      <c r="E949">
        <v>22.68</v>
      </c>
      <c r="F949">
        <v>22.96</v>
      </c>
      <c r="G949">
        <v>1693500</v>
      </c>
    </row>
    <row r="950" spans="1:7">
      <c r="A950">
        <f t="shared" si="26"/>
        <v>947</v>
      </c>
      <c r="B950" s="125">
        <v>42135</v>
      </c>
      <c r="C950">
        <v>22.68</v>
      </c>
      <c r="D950">
        <v>23</v>
      </c>
      <c r="E950">
        <v>22.68</v>
      </c>
      <c r="F950">
        <v>22.96</v>
      </c>
      <c r="G950">
        <v>798900</v>
      </c>
    </row>
    <row r="951" spans="1:7">
      <c r="A951">
        <f t="shared" si="26"/>
        <v>948</v>
      </c>
      <c r="B951" s="125">
        <v>42166</v>
      </c>
      <c r="C951">
        <v>22.62</v>
      </c>
      <c r="D951">
        <v>23.5</v>
      </c>
      <c r="E951">
        <v>22.62</v>
      </c>
      <c r="F951">
        <v>23</v>
      </c>
      <c r="G951">
        <v>97400</v>
      </c>
    </row>
    <row r="952" spans="1:7">
      <c r="A952">
        <f t="shared" si="26"/>
        <v>949</v>
      </c>
      <c r="B952" s="125">
        <v>42258</v>
      </c>
      <c r="C952">
        <v>22.7</v>
      </c>
      <c r="D952">
        <v>23.4</v>
      </c>
      <c r="E952">
        <v>22.7</v>
      </c>
      <c r="F952">
        <v>23.4</v>
      </c>
      <c r="G952">
        <v>639100</v>
      </c>
    </row>
    <row r="953" spans="1:7">
      <c r="A953">
        <f t="shared" si="26"/>
        <v>950</v>
      </c>
      <c r="B953" s="125">
        <v>42319</v>
      </c>
      <c r="C953">
        <v>22.78</v>
      </c>
      <c r="D953">
        <v>23.5</v>
      </c>
      <c r="E953">
        <v>22.52</v>
      </c>
      <c r="F953">
        <v>22.96</v>
      </c>
      <c r="G953">
        <v>830500</v>
      </c>
    </row>
    <row r="954" spans="1:7">
      <c r="A954">
        <f t="shared" si="26"/>
        <v>951</v>
      </c>
      <c r="B954" s="125">
        <v>42349</v>
      </c>
      <c r="C954">
        <v>22.6</v>
      </c>
      <c r="D954">
        <v>22.64</v>
      </c>
      <c r="E954">
        <v>22.44</v>
      </c>
      <c r="F954">
        <v>22.54</v>
      </c>
      <c r="G954">
        <v>1732400</v>
      </c>
    </row>
    <row r="955" spans="1:7">
      <c r="A955">
        <f t="shared" si="26"/>
        <v>952</v>
      </c>
      <c r="B955" s="125" t="s">
        <v>472</v>
      </c>
      <c r="C955">
        <v>22.46</v>
      </c>
      <c r="D955">
        <v>22.8</v>
      </c>
      <c r="E955">
        <v>22.34</v>
      </c>
      <c r="F955">
        <v>22.54</v>
      </c>
      <c r="G955">
        <v>395000</v>
      </c>
    </row>
    <row r="956" spans="1:7">
      <c r="A956">
        <f t="shared" si="26"/>
        <v>953</v>
      </c>
      <c r="B956" s="125" t="s">
        <v>471</v>
      </c>
      <c r="C956">
        <v>22.32</v>
      </c>
      <c r="D956">
        <v>22.9</v>
      </c>
      <c r="E956">
        <v>22.3</v>
      </c>
      <c r="F956">
        <v>22.5</v>
      </c>
      <c r="G956">
        <v>411200</v>
      </c>
    </row>
    <row r="957" spans="1:7">
      <c r="A957">
        <f t="shared" si="26"/>
        <v>954</v>
      </c>
      <c r="B957" s="125" t="s">
        <v>470</v>
      </c>
      <c r="C957">
        <v>22.66</v>
      </c>
      <c r="D957">
        <v>22.92</v>
      </c>
      <c r="E957">
        <v>22.54</v>
      </c>
      <c r="F957">
        <v>22.54</v>
      </c>
      <c r="G957">
        <v>880500</v>
      </c>
    </row>
    <row r="958" spans="1:7">
      <c r="A958">
        <f t="shared" si="26"/>
        <v>955</v>
      </c>
      <c r="B958" s="125" t="s">
        <v>469</v>
      </c>
      <c r="C958">
        <v>22.78</v>
      </c>
      <c r="D958">
        <v>22.9</v>
      </c>
      <c r="E958">
        <v>22.36</v>
      </c>
      <c r="F958">
        <v>22.68</v>
      </c>
      <c r="G958">
        <v>214600</v>
      </c>
    </row>
    <row r="959" spans="1:7">
      <c r="A959">
        <f t="shared" si="26"/>
        <v>956</v>
      </c>
      <c r="B959" s="125" t="s">
        <v>468</v>
      </c>
      <c r="C959">
        <v>22.42</v>
      </c>
      <c r="D959">
        <v>22.8</v>
      </c>
      <c r="E959">
        <v>22.42</v>
      </c>
      <c r="F959">
        <v>22.62</v>
      </c>
      <c r="G959">
        <v>615300</v>
      </c>
    </row>
    <row r="960" spans="1:7">
      <c r="A960">
        <f t="shared" si="26"/>
        <v>957</v>
      </c>
      <c r="B960" s="125" t="s">
        <v>467</v>
      </c>
      <c r="C960">
        <v>22.46</v>
      </c>
      <c r="D960">
        <v>22.98</v>
      </c>
      <c r="E960">
        <v>22.42</v>
      </c>
      <c r="F960">
        <v>22.62</v>
      </c>
      <c r="G960">
        <v>230500</v>
      </c>
    </row>
    <row r="961" spans="1:7">
      <c r="A961">
        <f t="shared" si="26"/>
        <v>958</v>
      </c>
      <c r="B961" s="125" t="s">
        <v>466</v>
      </c>
      <c r="C961">
        <v>22.52</v>
      </c>
      <c r="D961">
        <v>22.92</v>
      </c>
      <c r="E961">
        <v>22.52</v>
      </c>
      <c r="F961">
        <v>22.62</v>
      </c>
      <c r="G961">
        <v>286100</v>
      </c>
    </row>
    <row r="962" spans="1:7">
      <c r="A962">
        <f t="shared" si="26"/>
        <v>959</v>
      </c>
      <c r="B962" s="125" t="s">
        <v>465</v>
      </c>
      <c r="C962">
        <v>22.52</v>
      </c>
      <c r="D962">
        <v>22.96</v>
      </c>
      <c r="E962">
        <v>22.52</v>
      </c>
      <c r="F962">
        <v>22.8</v>
      </c>
      <c r="G962">
        <v>569300</v>
      </c>
    </row>
    <row r="963" spans="1:7">
      <c r="A963">
        <f t="shared" si="26"/>
        <v>960</v>
      </c>
      <c r="B963" s="125" t="s">
        <v>464</v>
      </c>
      <c r="C963">
        <v>22.42</v>
      </c>
      <c r="D963">
        <v>23</v>
      </c>
      <c r="E963">
        <v>22.42</v>
      </c>
      <c r="F963">
        <v>22.78</v>
      </c>
      <c r="G963">
        <v>885900</v>
      </c>
    </row>
    <row r="964" spans="1:7">
      <c r="A964">
        <f t="shared" ref="A964:A1027" si="27">A963+1</f>
        <v>961</v>
      </c>
      <c r="B964" s="125" t="s">
        <v>463</v>
      </c>
      <c r="C964">
        <v>22.46</v>
      </c>
      <c r="D964">
        <v>22.98</v>
      </c>
      <c r="E964">
        <v>22.46</v>
      </c>
      <c r="F964">
        <v>22.66</v>
      </c>
      <c r="G964">
        <v>221300</v>
      </c>
    </row>
    <row r="965" spans="1:7">
      <c r="A965">
        <f t="shared" si="27"/>
        <v>962</v>
      </c>
      <c r="B965" s="125" t="s">
        <v>462</v>
      </c>
      <c r="C965">
        <v>22.48</v>
      </c>
      <c r="D965">
        <v>23.02</v>
      </c>
      <c r="E965">
        <v>22.48</v>
      </c>
      <c r="F965">
        <v>22.8</v>
      </c>
      <c r="G965">
        <v>1306800</v>
      </c>
    </row>
    <row r="966" spans="1:7">
      <c r="A966">
        <f t="shared" si="27"/>
        <v>963</v>
      </c>
      <c r="B966" s="125" t="s">
        <v>461</v>
      </c>
      <c r="C966">
        <v>22.48</v>
      </c>
      <c r="D966">
        <v>23.02</v>
      </c>
      <c r="E966">
        <v>22.48</v>
      </c>
      <c r="F966">
        <v>22.94</v>
      </c>
      <c r="G966">
        <v>1857800</v>
      </c>
    </row>
    <row r="967" spans="1:7">
      <c r="A967">
        <f t="shared" si="27"/>
        <v>964</v>
      </c>
      <c r="B967" s="125">
        <v>42016</v>
      </c>
      <c r="C967">
        <v>22.98</v>
      </c>
      <c r="D967">
        <v>22.98</v>
      </c>
      <c r="E967">
        <v>22.48</v>
      </c>
      <c r="F967">
        <v>22.78</v>
      </c>
      <c r="G967">
        <v>768700</v>
      </c>
    </row>
    <row r="968" spans="1:7">
      <c r="A968">
        <f t="shared" si="27"/>
        <v>965</v>
      </c>
      <c r="B968" s="125">
        <v>42047</v>
      </c>
      <c r="C968">
        <v>22.6</v>
      </c>
      <c r="D968">
        <v>22.7</v>
      </c>
      <c r="E968">
        <v>22.52</v>
      </c>
      <c r="F968">
        <v>22.64</v>
      </c>
      <c r="G968">
        <v>488800</v>
      </c>
    </row>
    <row r="969" spans="1:7">
      <c r="A969">
        <f t="shared" si="27"/>
        <v>966</v>
      </c>
      <c r="B969" s="125">
        <v>42075</v>
      </c>
      <c r="C969">
        <v>22.52</v>
      </c>
      <c r="D969">
        <v>22.7</v>
      </c>
      <c r="E969">
        <v>22.52</v>
      </c>
      <c r="F969">
        <v>22.56</v>
      </c>
      <c r="G969">
        <v>641500</v>
      </c>
    </row>
    <row r="970" spans="1:7">
      <c r="A970">
        <f t="shared" si="27"/>
        <v>967</v>
      </c>
      <c r="B970" s="125">
        <v>42106</v>
      </c>
      <c r="C970">
        <v>22.52</v>
      </c>
      <c r="D970">
        <v>22.72</v>
      </c>
      <c r="E970">
        <v>22.3</v>
      </c>
      <c r="F970">
        <v>22.34</v>
      </c>
      <c r="G970">
        <v>674200</v>
      </c>
    </row>
    <row r="971" spans="1:7">
      <c r="A971">
        <f t="shared" si="27"/>
        <v>968</v>
      </c>
      <c r="B971" s="125">
        <v>42197</v>
      </c>
      <c r="C971">
        <v>22.68</v>
      </c>
      <c r="D971">
        <v>22.74</v>
      </c>
      <c r="E971">
        <v>22.5</v>
      </c>
      <c r="F971">
        <v>22.74</v>
      </c>
      <c r="G971">
        <v>386100</v>
      </c>
    </row>
    <row r="972" spans="1:7">
      <c r="A972">
        <f t="shared" si="27"/>
        <v>969</v>
      </c>
      <c r="B972" s="125">
        <v>42228</v>
      </c>
      <c r="C972">
        <v>22.82</v>
      </c>
      <c r="D972">
        <v>22.82</v>
      </c>
      <c r="E972">
        <v>22.7</v>
      </c>
      <c r="F972">
        <v>22.76</v>
      </c>
      <c r="G972">
        <v>379000</v>
      </c>
    </row>
    <row r="973" spans="1:7">
      <c r="A973">
        <f t="shared" si="27"/>
        <v>970</v>
      </c>
      <c r="B973" s="125">
        <v>42259</v>
      </c>
      <c r="C973">
        <v>22.9</v>
      </c>
      <c r="D973">
        <v>22.92</v>
      </c>
      <c r="E973">
        <v>22.76</v>
      </c>
      <c r="F973">
        <v>22.78</v>
      </c>
      <c r="G973">
        <v>1410100</v>
      </c>
    </row>
    <row r="974" spans="1:7">
      <c r="A974">
        <f t="shared" si="27"/>
        <v>971</v>
      </c>
      <c r="B974" s="125">
        <v>42289</v>
      </c>
      <c r="C974">
        <v>22.88</v>
      </c>
      <c r="D974">
        <v>22.88</v>
      </c>
      <c r="E974">
        <v>21.96</v>
      </c>
      <c r="F974">
        <v>21.96</v>
      </c>
      <c r="G974">
        <v>854000</v>
      </c>
    </row>
    <row r="975" spans="1:7">
      <c r="A975">
        <f t="shared" si="27"/>
        <v>972</v>
      </c>
      <c r="B975" s="125">
        <v>42320</v>
      </c>
      <c r="C975">
        <v>22.2</v>
      </c>
      <c r="D975">
        <v>22.4</v>
      </c>
      <c r="E975">
        <v>22</v>
      </c>
      <c r="F975">
        <v>22.14</v>
      </c>
      <c r="G975">
        <v>759300</v>
      </c>
    </row>
    <row r="976" spans="1:7">
      <c r="A976">
        <f t="shared" si="27"/>
        <v>973</v>
      </c>
      <c r="B976" s="125" t="s">
        <v>460</v>
      </c>
      <c r="C976">
        <v>22.04</v>
      </c>
      <c r="D976">
        <v>22.44</v>
      </c>
      <c r="E976">
        <v>21.72</v>
      </c>
      <c r="F976">
        <v>22.14</v>
      </c>
      <c r="G976">
        <v>829700</v>
      </c>
    </row>
    <row r="977" spans="1:7">
      <c r="A977">
        <f t="shared" si="27"/>
        <v>974</v>
      </c>
      <c r="B977" s="125" t="s">
        <v>459</v>
      </c>
      <c r="C977">
        <v>22.14</v>
      </c>
      <c r="D977">
        <v>22.34</v>
      </c>
      <c r="E977">
        <v>22.14</v>
      </c>
      <c r="F977">
        <v>22.14</v>
      </c>
      <c r="G977">
        <v>524900</v>
      </c>
    </row>
    <row r="978" spans="1:7">
      <c r="A978">
        <f t="shared" si="27"/>
        <v>975</v>
      </c>
      <c r="B978" s="125" t="s">
        <v>458</v>
      </c>
      <c r="C978">
        <v>22.16</v>
      </c>
      <c r="D978">
        <v>22.5</v>
      </c>
      <c r="E978">
        <v>22.14</v>
      </c>
      <c r="F978">
        <v>22.4</v>
      </c>
      <c r="G978">
        <v>1033100</v>
      </c>
    </row>
    <row r="979" spans="1:7">
      <c r="A979">
        <f t="shared" si="27"/>
        <v>976</v>
      </c>
      <c r="B979" s="125" t="s">
        <v>457</v>
      </c>
      <c r="C979">
        <v>22.5</v>
      </c>
      <c r="D979">
        <v>22.98</v>
      </c>
      <c r="E979">
        <v>22.48</v>
      </c>
      <c r="F979">
        <v>22.96</v>
      </c>
      <c r="G979">
        <v>1266100</v>
      </c>
    </row>
    <row r="980" spans="1:7">
      <c r="A980">
        <f t="shared" si="27"/>
        <v>977</v>
      </c>
      <c r="B980" s="125" t="s">
        <v>456</v>
      </c>
      <c r="C980">
        <v>22.88</v>
      </c>
      <c r="D980">
        <v>23.08</v>
      </c>
      <c r="E980">
        <v>22.28</v>
      </c>
      <c r="F980">
        <v>23.08</v>
      </c>
      <c r="G980">
        <v>2113900</v>
      </c>
    </row>
    <row r="981" spans="1:7">
      <c r="A981">
        <f t="shared" si="27"/>
        <v>978</v>
      </c>
      <c r="B981" s="125" t="s">
        <v>455</v>
      </c>
      <c r="C981">
        <v>22.68</v>
      </c>
      <c r="D981">
        <v>22.7</v>
      </c>
      <c r="E981">
        <v>22.4</v>
      </c>
      <c r="F981">
        <v>22.5</v>
      </c>
      <c r="G981">
        <v>740800</v>
      </c>
    </row>
    <row r="982" spans="1:7">
      <c r="A982">
        <f t="shared" si="27"/>
        <v>979</v>
      </c>
      <c r="B982" s="125" t="s">
        <v>454</v>
      </c>
      <c r="C982">
        <v>22.34</v>
      </c>
      <c r="D982">
        <v>22.74</v>
      </c>
      <c r="E982">
        <v>22.34</v>
      </c>
      <c r="F982">
        <v>22.7</v>
      </c>
      <c r="G982">
        <v>412500</v>
      </c>
    </row>
    <row r="983" spans="1:7">
      <c r="A983">
        <f t="shared" si="27"/>
        <v>980</v>
      </c>
      <c r="B983" s="125" t="s">
        <v>453</v>
      </c>
      <c r="C983">
        <v>22.44</v>
      </c>
      <c r="D983">
        <v>23</v>
      </c>
      <c r="E983">
        <v>22.44</v>
      </c>
      <c r="F983">
        <v>23</v>
      </c>
      <c r="G983">
        <v>772400</v>
      </c>
    </row>
    <row r="984" spans="1:7">
      <c r="A984">
        <f t="shared" si="27"/>
        <v>981</v>
      </c>
      <c r="B984" s="125" t="s">
        <v>452</v>
      </c>
      <c r="C984">
        <v>23</v>
      </c>
      <c r="D984">
        <v>23.04</v>
      </c>
      <c r="E984">
        <v>22.74</v>
      </c>
      <c r="F984">
        <v>22.9</v>
      </c>
      <c r="G984">
        <v>657800</v>
      </c>
    </row>
    <row r="985" spans="1:7">
      <c r="A985">
        <f t="shared" si="27"/>
        <v>982</v>
      </c>
      <c r="B985" s="125" t="s">
        <v>451</v>
      </c>
      <c r="C985">
        <v>22.9</v>
      </c>
      <c r="D985">
        <v>23.12</v>
      </c>
      <c r="E985">
        <v>22.9</v>
      </c>
      <c r="F985">
        <v>23</v>
      </c>
      <c r="G985">
        <v>694300</v>
      </c>
    </row>
    <row r="986" spans="1:7">
      <c r="A986">
        <f t="shared" si="27"/>
        <v>983</v>
      </c>
      <c r="B986" s="125" t="s">
        <v>450</v>
      </c>
      <c r="C986">
        <v>23.02</v>
      </c>
      <c r="D986">
        <v>23.2</v>
      </c>
      <c r="E986">
        <v>22.9</v>
      </c>
      <c r="F986">
        <v>22.9</v>
      </c>
      <c r="G986">
        <v>826000</v>
      </c>
    </row>
    <row r="987" spans="1:7">
      <c r="A987">
        <f t="shared" si="27"/>
        <v>984</v>
      </c>
      <c r="B987" s="125" t="s">
        <v>449</v>
      </c>
      <c r="C987">
        <v>23.18</v>
      </c>
      <c r="D987">
        <v>23.22</v>
      </c>
      <c r="E987">
        <v>22.88</v>
      </c>
      <c r="F987">
        <v>22.88</v>
      </c>
      <c r="G987">
        <v>1958600</v>
      </c>
    </row>
    <row r="988" spans="1:7">
      <c r="A988">
        <f t="shared" si="27"/>
        <v>985</v>
      </c>
      <c r="B988" s="125">
        <v>42461</v>
      </c>
      <c r="C988">
        <v>22.7</v>
      </c>
      <c r="D988">
        <v>23.2</v>
      </c>
      <c r="E988">
        <v>22.52</v>
      </c>
      <c r="F988">
        <v>22.8</v>
      </c>
      <c r="G988">
        <v>467300</v>
      </c>
    </row>
    <row r="989" spans="1:7">
      <c r="A989">
        <f t="shared" si="27"/>
        <v>986</v>
      </c>
      <c r="B989" s="125">
        <v>42491</v>
      </c>
      <c r="C989">
        <v>22.6</v>
      </c>
      <c r="D989">
        <v>23.3</v>
      </c>
      <c r="E989">
        <v>22.6</v>
      </c>
      <c r="F989">
        <v>23</v>
      </c>
      <c r="G989">
        <v>903700</v>
      </c>
    </row>
    <row r="990" spans="1:7">
      <c r="A990">
        <f t="shared" si="27"/>
        <v>987</v>
      </c>
      <c r="B990" s="125">
        <v>42522</v>
      </c>
      <c r="C990">
        <v>22.8</v>
      </c>
      <c r="D990">
        <v>23.26</v>
      </c>
      <c r="E990">
        <v>22.8</v>
      </c>
      <c r="F990">
        <v>23.18</v>
      </c>
      <c r="G990">
        <v>1125100</v>
      </c>
    </row>
    <row r="991" spans="1:7">
      <c r="A991">
        <f t="shared" si="27"/>
        <v>988</v>
      </c>
      <c r="B991" s="125">
        <v>42552</v>
      </c>
      <c r="C991">
        <v>23.2</v>
      </c>
      <c r="D991">
        <v>23.26</v>
      </c>
      <c r="E991">
        <v>22.94</v>
      </c>
      <c r="F991">
        <v>22.98</v>
      </c>
      <c r="G991">
        <v>1062700</v>
      </c>
    </row>
    <row r="992" spans="1:7">
      <c r="A992">
        <f t="shared" si="27"/>
        <v>989</v>
      </c>
      <c r="B992" s="125">
        <v>42583</v>
      </c>
      <c r="C992">
        <v>22.72</v>
      </c>
      <c r="D992">
        <v>23.16</v>
      </c>
      <c r="E992">
        <v>22.68</v>
      </c>
      <c r="F992">
        <v>22.92</v>
      </c>
      <c r="G992">
        <v>332500</v>
      </c>
    </row>
    <row r="993" spans="1:7">
      <c r="A993">
        <f t="shared" si="27"/>
        <v>990</v>
      </c>
      <c r="B993" s="125">
        <v>42675</v>
      </c>
      <c r="C993">
        <v>22.8</v>
      </c>
      <c r="D993">
        <v>22.82</v>
      </c>
      <c r="E993">
        <v>22.68</v>
      </c>
      <c r="F993">
        <v>22.8</v>
      </c>
      <c r="G993">
        <v>356400</v>
      </c>
    </row>
    <row r="994" spans="1:7">
      <c r="A994">
        <f t="shared" si="27"/>
        <v>991</v>
      </c>
      <c r="B994" s="125">
        <v>42705</v>
      </c>
      <c r="C994">
        <v>22.56</v>
      </c>
      <c r="D994">
        <v>23.02</v>
      </c>
      <c r="E994">
        <v>22.56</v>
      </c>
      <c r="F994">
        <v>22.86</v>
      </c>
      <c r="G994">
        <v>539200</v>
      </c>
    </row>
    <row r="995" spans="1:7">
      <c r="A995">
        <f t="shared" si="27"/>
        <v>992</v>
      </c>
      <c r="B995" s="125" t="s">
        <v>448</v>
      </c>
      <c r="C995">
        <v>22.62</v>
      </c>
      <c r="D995">
        <v>23.1</v>
      </c>
      <c r="E995">
        <v>22.62</v>
      </c>
      <c r="F995">
        <v>22.86</v>
      </c>
      <c r="G995">
        <v>181300</v>
      </c>
    </row>
    <row r="996" spans="1:7">
      <c r="A996">
        <f t="shared" si="27"/>
        <v>993</v>
      </c>
      <c r="B996" s="125" t="s">
        <v>447</v>
      </c>
      <c r="C996">
        <v>22.86</v>
      </c>
      <c r="D996">
        <v>23</v>
      </c>
      <c r="E996">
        <v>22.58</v>
      </c>
      <c r="F996">
        <v>22.6</v>
      </c>
      <c r="G996">
        <v>403000</v>
      </c>
    </row>
    <row r="997" spans="1:7">
      <c r="A997">
        <f t="shared" si="27"/>
        <v>994</v>
      </c>
      <c r="B997" s="125" t="s">
        <v>446</v>
      </c>
      <c r="C997">
        <v>22.8</v>
      </c>
      <c r="D997">
        <v>23</v>
      </c>
      <c r="E997">
        <v>22.8</v>
      </c>
      <c r="F997">
        <v>22.86</v>
      </c>
      <c r="G997">
        <v>650700</v>
      </c>
    </row>
    <row r="998" spans="1:7">
      <c r="A998">
        <f t="shared" si="27"/>
        <v>995</v>
      </c>
      <c r="B998" s="125" t="s">
        <v>445</v>
      </c>
      <c r="C998">
        <v>22.36</v>
      </c>
      <c r="D998">
        <v>22.84</v>
      </c>
      <c r="E998">
        <v>22.32</v>
      </c>
      <c r="F998">
        <v>22.72</v>
      </c>
      <c r="G998">
        <v>267200</v>
      </c>
    </row>
    <row r="999" spans="1:7">
      <c r="A999">
        <f t="shared" si="27"/>
        <v>996</v>
      </c>
      <c r="B999" s="125" t="s">
        <v>444</v>
      </c>
      <c r="C999">
        <v>22.72</v>
      </c>
      <c r="D999">
        <v>22.98</v>
      </c>
      <c r="E999">
        <v>22.72</v>
      </c>
      <c r="F999">
        <v>22.76</v>
      </c>
      <c r="G999">
        <v>654400</v>
      </c>
    </row>
    <row r="1000" spans="1:7">
      <c r="A1000">
        <f t="shared" si="27"/>
        <v>997</v>
      </c>
      <c r="B1000" s="125" t="s">
        <v>443</v>
      </c>
      <c r="C1000">
        <v>22.62</v>
      </c>
      <c r="D1000">
        <v>23.1</v>
      </c>
      <c r="E1000">
        <v>22.62</v>
      </c>
      <c r="F1000">
        <v>22.8</v>
      </c>
      <c r="G1000">
        <v>889500</v>
      </c>
    </row>
    <row r="1001" spans="1:7">
      <c r="A1001">
        <f t="shared" si="27"/>
        <v>998</v>
      </c>
      <c r="B1001" s="125" t="s">
        <v>442</v>
      </c>
      <c r="C1001">
        <v>22.64</v>
      </c>
      <c r="D1001">
        <v>22.74</v>
      </c>
      <c r="E1001">
        <v>22.5</v>
      </c>
      <c r="F1001">
        <v>22.62</v>
      </c>
      <c r="G1001">
        <v>826100</v>
      </c>
    </row>
    <row r="1002" spans="1:7">
      <c r="A1002">
        <f t="shared" si="27"/>
        <v>999</v>
      </c>
      <c r="B1002" s="125" t="s">
        <v>441</v>
      </c>
      <c r="C1002">
        <v>22.7</v>
      </c>
      <c r="D1002">
        <v>22.94</v>
      </c>
      <c r="E1002">
        <v>22.62</v>
      </c>
      <c r="F1002">
        <v>22.7</v>
      </c>
      <c r="G1002">
        <v>550400</v>
      </c>
    </row>
    <row r="1003" spans="1:7">
      <c r="A1003">
        <f t="shared" si="27"/>
        <v>1000</v>
      </c>
      <c r="B1003" s="125" t="s">
        <v>440</v>
      </c>
      <c r="C1003">
        <v>22.2</v>
      </c>
      <c r="D1003">
        <v>23.18</v>
      </c>
      <c r="E1003">
        <v>22.2</v>
      </c>
      <c r="F1003">
        <v>22.78</v>
      </c>
      <c r="G1003">
        <v>729800</v>
      </c>
    </row>
    <row r="1004" spans="1:7">
      <c r="A1004">
        <f t="shared" si="27"/>
        <v>1001</v>
      </c>
      <c r="B1004" s="125" t="s">
        <v>439</v>
      </c>
      <c r="C1004">
        <v>22.9</v>
      </c>
      <c r="D1004">
        <v>23.2</v>
      </c>
      <c r="E1004">
        <v>22.74</v>
      </c>
      <c r="F1004">
        <v>22.76</v>
      </c>
      <c r="G1004">
        <v>733500</v>
      </c>
    </row>
    <row r="1005" spans="1:7">
      <c r="A1005">
        <f t="shared" si="27"/>
        <v>1002</v>
      </c>
      <c r="B1005" s="125" t="s">
        <v>438</v>
      </c>
      <c r="C1005">
        <v>23.02</v>
      </c>
      <c r="D1005">
        <v>23.52</v>
      </c>
      <c r="E1005">
        <v>22.76</v>
      </c>
      <c r="F1005">
        <v>23.34</v>
      </c>
      <c r="G1005">
        <v>1184400</v>
      </c>
    </row>
    <row r="1006" spans="1:7">
      <c r="A1006">
        <f t="shared" si="27"/>
        <v>1003</v>
      </c>
      <c r="B1006" s="125" t="s">
        <v>437</v>
      </c>
      <c r="C1006">
        <v>23.68</v>
      </c>
      <c r="D1006">
        <v>23.96</v>
      </c>
      <c r="E1006">
        <v>22.92</v>
      </c>
      <c r="F1006">
        <v>23.9</v>
      </c>
      <c r="G1006">
        <v>2084700</v>
      </c>
    </row>
    <row r="1007" spans="1:7">
      <c r="A1007">
        <f t="shared" si="27"/>
        <v>1004</v>
      </c>
      <c r="B1007" s="125">
        <v>42402</v>
      </c>
      <c r="C1007">
        <v>24</v>
      </c>
      <c r="D1007">
        <v>24</v>
      </c>
      <c r="E1007">
        <v>23.2</v>
      </c>
      <c r="F1007">
        <v>23.5</v>
      </c>
      <c r="G1007">
        <v>1012000</v>
      </c>
    </row>
    <row r="1008" spans="1:7">
      <c r="A1008">
        <f t="shared" si="27"/>
        <v>1005</v>
      </c>
      <c r="B1008" s="125">
        <v>42431</v>
      </c>
      <c r="C1008">
        <v>23.22</v>
      </c>
      <c r="D1008">
        <v>23.6</v>
      </c>
      <c r="E1008">
        <v>23.04</v>
      </c>
      <c r="F1008">
        <v>23.26</v>
      </c>
      <c r="G1008">
        <v>1062700</v>
      </c>
    </row>
    <row r="1009" spans="1:7">
      <c r="A1009">
        <f t="shared" si="27"/>
        <v>1006</v>
      </c>
      <c r="B1009" s="125">
        <v>42462</v>
      </c>
      <c r="C1009">
        <v>23.3</v>
      </c>
      <c r="D1009">
        <v>23.9</v>
      </c>
      <c r="E1009">
        <v>23.28</v>
      </c>
      <c r="F1009">
        <v>23.48</v>
      </c>
      <c r="G1009">
        <v>1780200</v>
      </c>
    </row>
    <row r="1010" spans="1:7">
      <c r="A1010">
        <f t="shared" si="27"/>
        <v>1007</v>
      </c>
      <c r="B1010" s="125">
        <v>42492</v>
      </c>
      <c r="C1010">
        <v>23.34</v>
      </c>
      <c r="D1010">
        <v>23.86</v>
      </c>
      <c r="E1010">
        <v>23.34</v>
      </c>
      <c r="F1010">
        <v>23.82</v>
      </c>
      <c r="G1010">
        <v>1466500</v>
      </c>
    </row>
    <row r="1011" spans="1:7">
      <c r="A1011">
        <f t="shared" si="27"/>
        <v>1008</v>
      </c>
      <c r="B1011" s="125">
        <v>42645</v>
      </c>
      <c r="C1011">
        <v>24</v>
      </c>
      <c r="D1011">
        <v>24</v>
      </c>
      <c r="E1011">
        <v>22.96</v>
      </c>
      <c r="F1011">
        <v>22.96</v>
      </c>
      <c r="G1011">
        <v>361100</v>
      </c>
    </row>
    <row r="1012" spans="1:7">
      <c r="A1012">
        <f t="shared" si="27"/>
        <v>1009</v>
      </c>
      <c r="B1012" s="125">
        <v>42676</v>
      </c>
      <c r="C1012">
        <v>22.98</v>
      </c>
      <c r="D1012">
        <v>23.4</v>
      </c>
      <c r="E1012">
        <v>22.94</v>
      </c>
      <c r="F1012">
        <v>23.12</v>
      </c>
      <c r="G1012">
        <v>1642300</v>
      </c>
    </row>
    <row r="1013" spans="1:7">
      <c r="A1013">
        <f t="shared" si="27"/>
        <v>1010</v>
      </c>
      <c r="B1013" s="125">
        <v>42706</v>
      </c>
      <c r="C1013">
        <v>23.86</v>
      </c>
      <c r="D1013">
        <v>23.86</v>
      </c>
      <c r="E1013">
        <v>23.12</v>
      </c>
      <c r="F1013">
        <v>23.18</v>
      </c>
      <c r="G1013">
        <v>641000</v>
      </c>
    </row>
    <row r="1014" spans="1:7">
      <c r="A1014">
        <f t="shared" si="27"/>
        <v>1011</v>
      </c>
      <c r="B1014" s="125" t="s">
        <v>436</v>
      </c>
      <c r="C1014">
        <v>23.18</v>
      </c>
      <c r="D1014">
        <v>23.86</v>
      </c>
      <c r="E1014">
        <v>23.18</v>
      </c>
      <c r="F1014">
        <v>23.4</v>
      </c>
      <c r="G1014">
        <v>1104300</v>
      </c>
    </row>
    <row r="1015" spans="1:7">
      <c r="A1015">
        <f t="shared" si="27"/>
        <v>1012</v>
      </c>
      <c r="B1015" s="125" t="s">
        <v>435</v>
      </c>
      <c r="C1015">
        <v>23.54</v>
      </c>
      <c r="D1015">
        <v>23.68</v>
      </c>
      <c r="E1015">
        <v>23.4</v>
      </c>
      <c r="F1015">
        <v>23.58</v>
      </c>
      <c r="G1015">
        <v>920800</v>
      </c>
    </row>
    <row r="1016" spans="1:7">
      <c r="A1016">
        <f t="shared" si="27"/>
        <v>1013</v>
      </c>
      <c r="B1016" s="125" t="s">
        <v>434</v>
      </c>
      <c r="C1016">
        <v>23.56</v>
      </c>
      <c r="D1016">
        <v>23.74</v>
      </c>
      <c r="E1016">
        <v>23.54</v>
      </c>
      <c r="F1016">
        <v>23.66</v>
      </c>
      <c r="G1016">
        <v>1796000</v>
      </c>
    </row>
    <row r="1017" spans="1:7">
      <c r="A1017">
        <f t="shared" si="27"/>
        <v>1014</v>
      </c>
      <c r="B1017" s="125" t="s">
        <v>433</v>
      </c>
      <c r="C1017">
        <v>23.9</v>
      </c>
      <c r="D1017">
        <v>24.3</v>
      </c>
      <c r="E1017">
        <v>23.9</v>
      </c>
      <c r="F1017">
        <v>24.16</v>
      </c>
      <c r="G1017">
        <v>3460100</v>
      </c>
    </row>
    <row r="1018" spans="1:7">
      <c r="A1018">
        <f t="shared" si="27"/>
        <v>1015</v>
      </c>
      <c r="B1018" s="125" t="s">
        <v>432</v>
      </c>
      <c r="C1018">
        <v>24.36</v>
      </c>
      <c r="D1018">
        <v>24.6</v>
      </c>
      <c r="E1018">
        <v>24.16</v>
      </c>
      <c r="F1018">
        <v>24.2</v>
      </c>
      <c r="G1018">
        <v>2160300</v>
      </c>
    </row>
    <row r="1019" spans="1:7">
      <c r="A1019">
        <f t="shared" si="27"/>
        <v>1016</v>
      </c>
      <c r="B1019" s="125" t="s">
        <v>431</v>
      </c>
      <c r="C1019">
        <v>24</v>
      </c>
      <c r="D1019">
        <v>24.48</v>
      </c>
      <c r="E1019">
        <v>23.98</v>
      </c>
      <c r="F1019">
        <v>24</v>
      </c>
      <c r="G1019">
        <v>1903700</v>
      </c>
    </row>
    <row r="1020" spans="1:7">
      <c r="A1020">
        <f t="shared" si="27"/>
        <v>1017</v>
      </c>
      <c r="B1020" s="125" t="s">
        <v>430</v>
      </c>
      <c r="C1020">
        <v>23.98</v>
      </c>
      <c r="D1020">
        <v>24.76</v>
      </c>
      <c r="E1020">
        <v>23.98</v>
      </c>
      <c r="F1020">
        <v>24.2</v>
      </c>
      <c r="G1020">
        <v>1706900</v>
      </c>
    </row>
    <row r="1021" spans="1:7">
      <c r="A1021">
        <f t="shared" si="27"/>
        <v>1018</v>
      </c>
      <c r="B1021" s="125" t="s">
        <v>429</v>
      </c>
      <c r="C1021">
        <v>24.58</v>
      </c>
      <c r="D1021">
        <v>24.78</v>
      </c>
      <c r="E1021">
        <v>23.84</v>
      </c>
      <c r="F1021">
        <v>24.48</v>
      </c>
      <c r="G1021">
        <v>1420800</v>
      </c>
    </row>
    <row r="1022" spans="1:7">
      <c r="A1022">
        <f t="shared" si="27"/>
        <v>1019</v>
      </c>
      <c r="B1022" s="125" t="s">
        <v>428</v>
      </c>
      <c r="C1022">
        <v>24.5</v>
      </c>
      <c r="D1022">
        <v>24.54</v>
      </c>
      <c r="E1022">
        <v>23.88</v>
      </c>
      <c r="F1022">
        <v>24</v>
      </c>
      <c r="G1022">
        <v>1961400</v>
      </c>
    </row>
    <row r="1023" spans="1:7">
      <c r="A1023">
        <f t="shared" si="27"/>
        <v>1020</v>
      </c>
      <c r="B1023" s="125" t="s">
        <v>427</v>
      </c>
      <c r="C1023">
        <v>24.48</v>
      </c>
      <c r="D1023">
        <v>24.48</v>
      </c>
      <c r="E1023">
        <v>23.96</v>
      </c>
      <c r="F1023">
        <v>24</v>
      </c>
      <c r="G1023">
        <v>1127600</v>
      </c>
    </row>
    <row r="1024" spans="1:7">
      <c r="A1024">
        <f t="shared" si="27"/>
        <v>1021</v>
      </c>
      <c r="B1024" s="125" t="s">
        <v>426</v>
      </c>
      <c r="C1024">
        <v>24</v>
      </c>
      <c r="D1024">
        <v>24.32</v>
      </c>
      <c r="E1024">
        <v>23.66</v>
      </c>
      <c r="F1024">
        <v>23.8</v>
      </c>
      <c r="G1024">
        <v>926200</v>
      </c>
    </row>
    <row r="1025" spans="1:7">
      <c r="A1025">
        <f t="shared" si="27"/>
        <v>1022</v>
      </c>
      <c r="B1025" s="125">
        <v>42372</v>
      </c>
      <c r="C1025">
        <v>24.5</v>
      </c>
      <c r="D1025">
        <v>24.5</v>
      </c>
      <c r="E1025">
        <v>23.78</v>
      </c>
      <c r="F1025">
        <v>23.9</v>
      </c>
      <c r="G1025">
        <v>796400</v>
      </c>
    </row>
    <row r="1026" spans="1:7">
      <c r="A1026">
        <f t="shared" si="27"/>
        <v>1023</v>
      </c>
      <c r="B1026" s="125">
        <v>42403</v>
      </c>
      <c r="C1026">
        <v>23.9</v>
      </c>
      <c r="D1026">
        <v>24.48</v>
      </c>
      <c r="E1026">
        <v>23.68</v>
      </c>
      <c r="F1026">
        <v>23.88</v>
      </c>
      <c r="G1026">
        <v>2239400</v>
      </c>
    </row>
    <row r="1027" spans="1:7">
      <c r="A1027">
        <f t="shared" si="27"/>
        <v>1024</v>
      </c>
      <c r="B1027" s="125">
        <v>42432</v>
      </c>
      <c r="C1027">
        <v>23.8</v>
      </c>
      <c r="D1027">
        <v>24.48</v>
      </c>
      <c r="E1027">
        <v>23.8</v>
      </c>
      <c r="F1027">
        <v>24</v>
      </c>
      <c r="G1027">
        <v>1119100</v>
      </c>
    </row>
    <row r="1028" spans="1:7">
      <c r="A1028">
        <f t="shared" ref="A1028:A1091" si="28">A1027+1</f>
        <v>1025</v>
      </c>
      <c r="B1028" s="125">
        <v>42463</v>
      </c>
      <c r="C1028">
        <v>24.38</v>
      </c>
      <c r="D1028">
        <v>24.38</v>
      </c>
      <c r="E1028">
        <v>23.6</v>
      </c>
      <c r="F1028">
        <v>23.72</v>
      </c>
      <c r="G1028">
        <v>812700</v>
      </c>
    </row>
    <row r="1029" spans="1:7">
      <c r="A1029">
        <f t="shared" si="28"/>
        <v>1026</v>
      </c>
      <c r="B1029" s="125">
        <v>42554</v>
      </c>
      <c r="C1029">
        <v>24</v>
      </c>
      <c r="D1029">
        <v>24.36</v>
      </c>
      <c r="E1029">
        <v>23.98</v>
      </c>
      <c r="F1029">
        <v>24</v>
      </c>
      <c r="G1029">
        <v>1664800</v>
      </c>
    </row>
    <row r="1030" spans="1:7">
      <c r="A1030">
        <f t="shared" si="28"/>
        <v>1027</v>
      </c>
      <c r="B1030" s="125">
        <v>42585</v>
      </c>
      <c r="C1030">
        <v>24.42</v>
      </c>
      <c r="D1030">
        <v>24.42</v>
      </c>
      <c r="E1030">
        <v>23.94</v>
      </c>
      <c r="F1030">
        <v>24</v>
      </c>
      <c r="G1030">
        <v>979500</v>
      </c>
    </row>
    <row r="1031" spans="1:7">
      <c r="A1031">
        <f t="shared" si="28"/>
        <v>1028</v>
      </c>
      <c r="B1031" s="125">
        <v>42616</v>
      </c>
      <c r="C1031">
        <v>24.28</v>
      </c>
      <c r="D1031">
        <v>24.28</v>
      </c>
      <c r="E1031">
        <v>24</v>
      </c>
      <c r="F1031">
        <v>24</v>
      </c>
      <c r="G1031">
        <v>1181700</v>
      </c>
    </row>
    <row r="1032" spans="1:7">
      <c r="A1032">
        <f t="shared" si="28"/>
        <v>1029</v>
      </c>
      <c r="B1032" s="125">
        <v>42646</v>
      </c>
      <c r="C1032">
        <v>24.28</v>
      </c>
      <c r="D1032">
        <v>24.3</v>
      </c>
      <c r="E1032">
        <v>23.9</v>
      </c>
      <c r="F1032">
        <v>23.98</v>
      </c>
      <c r="G1032">
        <v>1141200</v>
      </c>
    </row>
    <row r="1033" spans="1:7">
      <c r="A1033">
        <f t="shared" si="28"/>
        <v>1030</v>
      </c>
      <c r="B1033" s="125">
        <v>42677</v>
      </c>
      <c r="C1033">
        <v>24.4</v>
      </c>
      <c r="D1033">
        <v>24.4</v>
      </c>
      <c r="E1033">
        <v>24.12</v>
      </c>
      <c r="F1033">
        <v>24.18</v>
      </c>
      <c r="G1033">
        <v>1224600</v>
      </c>
    </row>
    <row r="1034" spans="1:7">
      <c r="A1034">
        <f t="shared" si="28"/>
        <v>1031</v>
      </c>
      <c r="B1034" s="125" t="s">
        <v>425</v>
      </c>
      <c r="C1034">
        <v>24.18</v>
      </c>
      <c r="D1034">
        <v>24.48</v>
      </c>
      <c r="E1034">
        <v>24.12</v>
      </c>
      <c r="F1034">
        <v>24.18</v>
      </c>
      <c r="G1034">
        <v>764200</v>
      </c>
    </row>
    <row r="1035" spans="1:7">
      <c r="A1035">
        <f t="shared" si="28"/>
        <v>1032</v>
      </c>
      <c r="B1035" s="125" t="s">
        <v>424</v>
      </c>
      <c r="C1035">
        <v>23.9</v>
      </c>
      <c r="D1035">
        <v>24.54</v>
      </c>
      <c r="E1035">
        <v>23.9</v>
      </c>
      <c r="F1035">
        <v>24.54</v>
      </c>
      <c r="G1035">
        <v>748800</v>
      </c>
    </row>
    <row r="1036" spans="1:7">
      <c r="A1036">
        <f t="shared" si="28"/>
        <v>1033</v>
      </c>
      <c r="B1036" s="125" t="s">
        <v>423</v>
      </c>
      <c r="C1036">
        <v>24.2</v>
      </c>
      <c r="D1036">
        <v>24.54</v>
      </c>
      <c r="E1036">
        <v>24.08</v>
      </c>
      <c r="F1036">
        <v>24.14</v>
      </c>
      <c r="G1036">
        <v>947900</v>
      </c>
    </row>
    <row r="1037" spans="1:7">
      <c r="A1037">
        <f t="shared" si="28"/>
        <v>1034</v>
      </c>
      <c r="B1037" s="125" t="s">
        <v>422</v>
      </c>
      <c r="C1037">
        <v>24.46</v>
      </c>
      <c r="D1037">
        <v>24.5</v>
      </c>
      <c r="E1037">
        <v>24.12</v>
      </c>
      <c r="F1037">
        <v>24.34</v>
      </c>
      <c r="G1037">
        <v>1231700</v>
      </c>
    </row>
    <row r="1038" spans="1:7">
      <c r="A1038">
        <f t="shared" si="28"/>
        <v>1035</v>
      </c>
      <c r="B1038" s="125" t="s">
        <v>421</v>
      </c>
      <c r="C1038">
        <v>24.46</v>
      </c>
      <c r="D1038">
        <v>24.48</v>
      </c>
      <c r="E1038">
        <v>23.98</v>
      </c>
      <c r="F1038">
        <v>24.2</v>
      </c>
      <c r="G1038">
        <v>2199500</v>
      </c>
    </row>
    <row r="1039" spans="1:7">
      <c r="A1039">
        <f t="shared" si="28"/>
        <v>1036</v>
      </c>
      <c r="B1039" s="125" t="s">
        <v>420</v>
      </c>
      <c r="C1039">
        <v>24.06</v>
      </c>
      <c r="D1039">
        <v>24.42</v>
      </c>
      <c r="E1039">
        <v>24.04</v>
      </c>
      <c r="F1039">
        <v>24.18</v>
      </c>
      <c r="G1039">
        <v>808500</v>
      </c>
    </row>
    <row r="1040" spans="1:7">
      <c r="A1040">
        <f t="shared" si="28"/>
        <v>1037</v>
      </c>
      <c r="B1040" s="125" t="s">
        <v>419</v>
      </c>
      <c r="C1040">
        <v>24.3</v>
      </c>
      <c r="D1040">
        <v>24.32</v>
      </c>
      <c r="E1040">
        <v>24.1</v>
      </c>
      <c r="F1040">
        <v>24.28</v>
      </c>
      <c r="G1040">
        <v>2023400</v>
      </c>
    </row>
    <row r="1041" spans="1:7">
      <c r="A1041">
        <f t="shared" si="28"/>
        <v>1038</v>
      </c>
      <c r="B1041" s="125" t="s">
        <v>418</v>
      </c>
      <c r="C1041">
        <v>24.18</v>
      </c>
      <c r="D1041">
        <v>24.52</v>
      </c>
      <c r="E1041">
        <v>24.06</v>
      </c>
      <c r="F1041">
        <v>24.18</v>
      </c>
      <c r="G1041">
        <v>2270000</v>
      </c>
    </row>
    <row r="1042" spans="1:7">
      <c r="A1042">
        <f t="shared" si="28"/>
        <v>1039</v>
      </c>
      <c r="B1042" s="125" t="s">
        <v>417</v>
      </c>
      <c r="C1042">
        <v>24.06</v>
      </c>
      <c r="D1042">
        <v>24.3</v>
      </c>
      <c r="E1042">
        <v>23.92</v>
      </c>
      <c r="F1042">
        <v>24</v>
      </c>
      <c r="G1042">
        <v>368500</v>
      </c>
    </row>
    <row r="1043" spans="1:7">
      <c r="A1043">
        <f t="shared" si="28"/>
        <v>1040</v>
      </c>
      <c r="B1043" s="125" t="s">
        <v>416</v>
      </c>
      <c r="C1043">
        <v>23.6</v>
      </c>
      <c r="D1043">
        <v>24.08</v>
      </c>
      <c r="E1043">
        <v>23.6</v>
      </c>
      <c r="F1043">
        <v>24</v>
      </c>
      <c r="G1043">
        <v>339600</v>
      </c>
    </row>
    <row r="1044" spans="1:7">
      <c r="A1044">
        <f t="shared" si="28"/>
        <v>1041</v>
      </c>
      <c r="B1044" s="125" t="s">
        <v>415</v>
      </c>
      <c r="C1044">
        <v>23.9</v>
      </c>
      <c r="D1044">
        <v>24.1</v>
      </c>
      <c r="E1044">
        <v>23.9</v>
      </c>
      <c r="F1044">
        <v>23.98</v>
      </c>
      <c r="G1044">
        <v>650900</v>
      </c>
    </row>
    <row r="1045" spans="1:7">
      <c r="A1045">
        <f t="shared" si="28"/>
        <v>1042</v>
      </c>
      <c r="B1045" s="125" t="s">
        <v>414</v>
      </c>
      <c r="C1045">
        <v>24.08</v>
      </c>
      <c r="D1045">
        <v>24.24</v>
      </c>
      <c r="E1045">
        <v>23.92</v>
      </c>
      <c r="F1045">
        <v>24</v>
      </c>
      <c r="G1045">
        <v>2001400</v>
      </c>
    </row>
    <row r="1046" spans="1:7">
      <c r="A1046">
        <f t="shared" si="28"/>
        <v>1043</v>
      </c>
      <c r="B1046" s="125" t="s">
        <v>413</v>
      </c>
      <c r="C1046">
        <v>24.28</v>
      </c>
      <c r="D1046">
        <v>24.3</v>
      </c>
      <c r="E1046">
        <v>23.98</v>
      </c>
      <c r="F1046">
        <v>24</v>
      </c>
      <c r="G1046">
        <v>1850800</v>
      </c>
    </row>
    <row r="1047" spans="1:7">
      <c r="A1047">
        <f t="shared" si="28"/>
        <v>1044</v>
      </c>
      <c r="B1047" s="125" t="s">
        <v>412</v>
      </c>
      <c r="C1047">
        <v>24.24</v>
      </c>
      <c r="D1047">
        <v>24.26</v>
      </c>
      <c r="E1047">
        <v>23.94</v>
      </c>
      <c r="F1047">
        <v>24</v>
      </c>
      <c r="G1047">
        <v>1678200</v>
      </c>
    </row>
    <row r="1048" spans="1:7">
      <c r="A1048">
        <f t="shared" si="28"/>
        <v>1045</v>
      </c>
      <c r="B1048" s="125">
        <v>42373</v>
      </c>
      <c r="C1048">
        <v>23.66</v>
      </c>
      <c r="D1048">
        <v>24.3</v>
      </c>
      <c r="E1048">
        <v>23.66</v>
      </c>
      <c r="F1048">
        <v>24</v>
      </c>
      <c r="G1048">
        <v>830000</v>
      </c>
    </row>
    <row r="1049" spans="1:7">
      <c r="A1049">
        <f t="shared" si="28"/>
        <v>1046</v>
      </c>
      <c r="B1049" s="125">
        <v>42464</v>
      </c>
      <c r="C1049">
        <v>23.6</v>
      </c>
      <c r="D1049">
        <v>24.26</v>
      </c>
      <c r="E1049">
        <v>23.6</v>
      </c>
      <c r="F1049">
        <v>24.16</v>
      </c>
      <c r="G1049">
        <v>508000</v>
      </c>
    </row>
    <row r="1050" spans="1:7">
      <c r="A1050">
        <f t="shared" si="28"/>
        <v>1047</v>
      </c>
      <c r="B1050" s="125">
        <v>42494</v>
      </c>
      <c r="C1050">
        <v>23.98</v>
      </c>
      <c r="D1050">
        <v>24.34</v>
      </c>
      <c r="E1050">
        <v>23.98</v>
      </c>
      <c r="F1050">
        <v>24.1</v>
      </c>
      <c r="G1050">
        <v>1269000</v>
      </c>
    </row>
    <row r="1051" spans="1:7">
      <c r="A1051">
        <f t="shared" si="28"/>
        <v>1048</v>
      </c>
      <c r="B1051" s="125">
        <v>42525</v>
      </c>
      <c r="C1051">
        <v>23.94</v>
      </c>
      <c r="D1051">
        <v>24.5</v>
      </c>
      <c r="E1051">
        <v>23.94</v>
      </c>
      <c r="F1051">
        <v>24.5</v>
      </c>
      <c r="G1051">
        <v>604400</v>
      </c>
    </row>
    <row r="1052" spans="1:7">
      <c r="A1052">
        <f t="shared" si="28"/>
        <v>1049</v>
      </c>
      <c r="B1052" s="125">
        <v>42555</v>
      </c>
      <c r="C1052">
        <v>24.06</v>
      </c>
      <c r="D1052">
        <v>24.44</v>
      </c>
      <c r="E1052">
        <v>23.96</v>
      </c>
      <c r="F1052">
        <v>23.96</v>
      </c>
      <c r="G1052">
        <v>1139400</v>
      </c>
    </row>
    <row r="1053" spans="1:7">
      <c r="A1053">
        <f t="shared" si="28"/>
        <v>1050</v>
      </c>
      <c r="B1053" s="125">
        <v>42586</v>
      </c>
      <c r="C1053">
        <v>23.9</v>
      </c>
      <c r="D1053">
        <v>24.14</v>
      </c>
      <c r="E1053">
        <v>23.9</v>
      </c>
      <c r="F1053">
        <v>24.02</v>
      </c>
      <c r="G1053">
        <v>845400</v>
      </c>
    </row>
    <row r="1054" spans="1:7">
      <c r="A1054">
        <f t="shared" si="28"/>
        <v>1051</v>
      </c>
      <c r="B1054" s="125">
        <v>42678</v>
      </c>
      <c r="C1054">
        <v>23.88</v>
      </c>
      <c r="D1054">
        <v>24.08</v>
      </c>
      <c r="E1054">
        <v>23.88</v>
      </c>
      <c r="F1054">
        <v>24.02</v>
      </c>
      <c r="G1054">
        <v>1601700</v>
      </c>
    </row>
    <row r="1055" spans="1:7">
      <c r="A1055">
        <f t="shared" si="28"/>
        <v>1052</v>
      </c>
      <c r="B1055" s="125">
        <v>42708</v>
      </c>
      <c r="C1055">
        <v>23.88</v>
      </c>
      <c r="D1055">
        <v>23.96</v>
      </c>
      <c r="E1055">
        <v>23.7</v>
      </c>
      <c r="F1055">
        <v>23.86</v>
      </c>
      <c r="G1055">
        <v>208100</v>
      </c>
    </row>
    <row r="1056" spans="1:7">
      <c r="A1056">
        <f t="shared" si="28"/>
        <v>1053</v>
      </c>
      <c r="B1056" s="125" t="s">
        <v>411</v>
      </c>
      <c r="C1056">
        <v>23.86</v>
      </c>
      <c r="D1056">
        <v>24.14</v>
      </c>
      <c r="E1056">
        <v>23.8</v>
      </c>
      <c r="F1056">
        <v>24</v>
      </c>
      <c r="G1056">
        <v>855100</v>
      </c>
    </row>
    <row r="1057" spans="1:7">
      <c r="A1057">
        <f t="shared" si="28"/>
        <v>1054</v>
      </c>
      <c r="B1057" s="125" t="s">
        <v>410</v>
      </c>
      <c r="C1057">
        <v>23.8</v>
      </c>
      <c r="D1057">
        <v>24.08</v>
      </c>
      <c r="E1057">
        <v>23.8</v>
      </c>
      <c r="F1057">
        <v>23.88</v>
      </c>
      <c r="G1057">
        <v>1323200</v>
      </c>
    </row>
    <row r="1058" spans="1:7">
      <c r="A1058">
        <f t="shared" si="28"/>
        <v>1055</v>
      </c>
      <c r="B1058" s="125" t="s">
        <v>409</v>
      </c>
      <c r="C1058">
        <v>23.72</v>
      </c>
      <c r="D1058">
        <v>24.3</v>
      </c>
      <c r="E1058">
        <v>23.72</v>
      </c>
      <c r="F1058">
        <v>24</v>
      </c>
      <c r="G1058">
        <v>1044800</v>
      </c>
    </row>
    <row r="1059" spans="1:7">
      <c r="A1059">
        <f t="shared" si="28"/>
        <v>1056</v>
      </c>
      <c r="B1059" s="125" t="s">
        <v>408</v>
      </c>
      <c r="C1059">
        <v>23.8</v>
      </c>
      <c r="D1059">
        <v>24</v>
      </c>
      <c r="E1059">
        <v>23.64</v>
      </c>
      <c r="F1059">
        <v>24</v>
      </c>
      <c r="G1059">
        <v>255700</v>
      </c>
    </row>
    <row r="1060" spans="1:7">
      <c r="A1060">
        <f t="shared" si="28"/>
        <v>1057</v>
      </c>
      <c r="B1060" s="125" t="s">
        <v>407</v>
      </c>
      <c r="C1060">
        <v>23.8</v>
      </c>
      <c r="D1060">
        <v>24.16</v>
      </c>
      <c r="E1060">
        <v>23.8</v>
      </c>
      <c r="F1060">
        <v>23.92</v>
      </c>
      <c r="G1060">
        <v>1227100</v>
      </c>
    </row>
    <row r="1061" spans="1:7">
      <c r="A1061">
        <f t="shared" si="28"/>
        <v>1058</v>
      </c>
      <c r="B1061" s="125" t="s">
        <v>406</v>
      </c>
      <c r="C1061">
        <v>23.8</v>
      </c>
      <c r="D1061">
        <v>24.48</v>
      </c>
      <c r="E1061">
        <v>23.8</v>
      </c>
      <c r="F1061">
        <v>23.92</v>
      </c>
      <c r="G1061">
        <v>1069700</v>
      </c>
    </row>
    <row r="1062" spans="1:7">
      <c r="A1062">
        <f t="shared" si="28"/>
        <v>1059</v>
      </c>
      <c r="B1062" s="125" t="s">
        <v>405</v>
      </c>
      <c r="C1062">
        <v>23.88</v>
      </c>
      <c r="D1062">
        <v>24.16</v>
      </c>
      <c r="E1062">
        <v>23.88</v>
      </c>
      <c r="F1062">
        <v>24</v>
      </c>
      <c r="G1062">
        <v>1118400</v>
      </c>
    </row>
    <row r="1063" spans="1:7">
      <c r="A1063">
        <f t="shared" si="28"/>
        <v>1060</v>
      </c>
      <c r="B1063" s="125" t="s">
        <v>404</v>
      </c>
      <c r="C1063">
        <v>23.82</v>
      </c>
      <c r="D1063">
        <v>24.04</v>
      </c>
      <c r="E1063">
        <v>23.82</v>
      </c>
      <c r="F1063">
        <v>23.92</v>
      </c>
      <c r="G1063">
        <v>716200</v>
      </c>
    </row>
    <row r="1064" spans="1:7">
      <c r="A1064">
        <f t="shared" si="28"/>
        <v>1061</v>
      </c>
      <c r="B1064" s="125" t="s">
        <v>403</v>
      </c>
      <c r="C1064">
        <v>23.78</v>
      </c>
      <c r="D1064">
        <v>24.06</v>
      </c>
      <c r="E1064">
        <v>23.78</v>
      </c>
      <c r="F1064">
        <v>24.06</v>
      </c>
      <c r="G1064">
        <v>1129900</v>
      </c>
    </row>
    <row r="1065" spans="1:7">
      <c r="A1065">
        <f t="shared" si="28"/>
        <v>1062</v>
      </c>
      <c r="B1065" s="125" t="s">
        <v>402</v>
      </c>
      <c r="C1065">
        <v>23.82</v>
      </c>
      <c r="D1065">
        <v>23.92</v>
      </c>
      <c r="E1065">
        <v>23.8</v>
      </c>
      <c r="F1065">
        <v>23.9</v>
      </c>
      <c r="G1065">
        <v>1835400</v>
      </c>
    </row>
    <row r="1066" spans="1:7">
      <c r="A1066">
        <f t="shared" si="28"/>
        <v>1063</v>
      </c>
      <c r="B1066" s="125" t="s">
        <v>401</v>
      </c>
      <c r="C1066">
        <v>23.78</v>
      </c>
      <c r="D1066">
        <v>23.94</v>
      </c>
      <c r="E1066">
        <v>23.78</v>
      </c>
      <c r="F1066">
        <v>23.92</v>
      </c>
      <c r="G1066">
        <v>835800</v>
      </c>
    </row>
    <row r="1067" spans="1:7">
      <c r="A1067">
        <f t="shared" si="28"/>
        <v>1064</v>
      </c>
      <c r="B1067" s="125" t="s">
        <v>400</v>
      </c>
      <c r="C1067">
        <v>23.74</v>
      </c>
      <c r="D1067">
        <v>24.08</v>
      </c>
      <c r="E1067">
        <v>23.74</v>
      </c>
      <c r="F1067">
        <v>24</v>
      </c>
      <c r="G1067">
        <v>2020100</v>
      </c>
    </row>
    <row r="1068" spans="1:7">
      <c r="A1068">
        <f t="shared" si="28"/>
        <v>1065</v>
      </c>
      <c r="B1068" s="125" t="s">
        <v>399</v>
      </c>
      <c r="C1068">
        <v>23.74</v>
      </c>
      <c r="D1068">
        <v>23.96</v>
      </c>
      <c r="E1068">
        <v>23.74</v>
      </c>
      <c r="F1068">
        <v>23.92</v>
      </c>
      <c r="G1068">
        <v>1062500</v>
      </c>
    </row>
    <row r="1069" spans="1:7">
      <c r="A1069">
        <f t="shared" si="28"/>
        <v>1066</v>
      </c>
      <c r="B1069" s="125">
        <v>42434</v>
      </c>
      <c r="C1069">
        <v>23.78</v>
      </c>
      <c r="D1069">
        <v>24.04</v>
      </c>
      <c r="E1069">
        <v>23.2</v>
      </c>
      <c r="F1069">
        <v>23.38</v>
      </c>
      <c r="G1069">
        <v>1464900</v>
      </c>
    </row>
    <row r="1070" spans="1:7">
      <c r="A1070">
        <f t="shared" si="28"/>
        <v>1067</v>
      </c>
      <c r="B1070" s="125">
        <v>42465</v>
      </c>
      <c r="C1070">
        <v>23.34</v>
      </c>
      <c r="D1070">
        <v>23.34</v>
      </c>
      <c r="E1070">
        <v>23.04</v>
      </c>
      <c r="F1070">
        <v>23.18</v>
      </c>
      <c r="G1070">
        <v>1669200</v>
      </c>
    </row>
    <row r="1071" spans="1:7">
      <c r="A1071">
        <f t="shared" si="28"/>
        <v>1068</v>
      </c>
      <c r="B1071" s="125">
        <v>42495</v>
      </c>
      <c r="C1071">
        <v>23.22</v>
      </c>
      <c r="D1071">
        <v>23.24</v>
      </c>
      <c r="E1071">
        <v>23</v>
      </c>
      <c r="F1071">
        <v>23.1</v>
      </c>
      <c r="G1071">
        <v>590100</v>
      </c>
    </row>
    <row r="1072" spans="1:7">
      <c r="A1072">
        <f t="shared" si="28"/>
        <v>1069</v>
      </c>
      <c r="B1072" s="125">
        <v>42526</v>
      </c>
      <c r="C1072">
        <v>23.16</v>
      </c>
      <c r="D1072">
        <v>23.16</v>
      </c>
      <c r="E1072">
        <v>22.86</v>
      </c>
      <c r="F1072">
        <v>22.98</v>
      </c>
      <c r="G1072">
        <v>784600</v>
      </c>
    </row>
    <row r="1073" spans="1:7">
      <c r="A1073">
        <f t="shared" si="28"/>
        <v>1070</v>
      </c>
      <c r="B1073" s="125">
        <v>42618</v>
      </c>
      <c r="C1073">
        <v>22.84</v>
      </c>
      <c r="D1073">
        <v>23</v>
      </c>
      <c r="E1073">
        <v>22.82</v>
      </c>
      <c r="F1073">
        <v>22.92</v>
      </c>
      <c r="G1073">
        <v>460100</v>
      </c>
    </row>
    <row r="1074" spans="1:7">
      <c r="A1074">
        <f t="shared" si="28"/>
        <v>1071</v>
      </c>
      <c r="B1074" s="125">
        <v>42648</v>
      </c>
      <c r="C1074">
        <v>22.82</v>
      </c>
      <c r="D1074">
        <v>23.2</v>
      </c>
      <c r="E1074">
        <v>22.7</v>
      </c>
      <c r="F1074">
        <v>22.96</v>
      </c>
      <c r="G1074">
        <v>765700</v>
      </c>
    </row>
    <row r="1075" spans="1:7">
      <c r="A1075">
        <f t="shared" si="28"/>
        <v>1072</v>
      </c>
      <c r="B1075" s="125">
        <v>42679</v>
      </c>
      <c r="C1075">
        <v>22.96</v>
      </c>
      <c r="D1075">
        <v>23.08</v>
      </c>
      <c r="E1075">
        <v>22.9</v>
      </c>
      <c r="F1075">
        <v>23.08</v>
      </c>
      <c r="G1075">
        <v>1625100</v>
      </c>
    </row>
    <row r="1076" spans="1:7">
      <c r="A1076">
        <f t="shared" si="28"/>
        <v>1073</v>
      </c>
      <c r="B1076" s="125">
        <v>42709</v>
      </c>
      <c r="C1076">
        <v>22.74</v>
      </c>
      <c r="D1076">
        <v>23.3</v>
      </c>
      <c r="E1076">
        <v>22.74</v>
      </c>
      <c r="F1076">
        <v>23.1</v>
      </c>
      <c r="G1076">
        <v>1451600</v>
      </c>
    </row>
    <row r="1077" spans="1:7">
      <c r="A1077">
        <f t="shared" si="28"/>
        <v>1074</v>
      </c>
      <c r="B1077" s="125" t="s">
        <v>398</v>
      </c>
      <c r="C1077">
        <v>22.8</v>
      </c>
      <c r="D1077">
        <v>23.8</v>
      </c>
      <c r="E1077">
        <v>22.8</v>
      </c>
      <c r="F1077">
        <v>22.86</v>
      </c>
      <c r="G1077">
        <v>1229200</v>
      </c>
    </row>
    <row r="1078" spans="1:7">
      <c r="A1078">
        <f t="shared" si="28"/>
        <v>1075</v>
      </c>
      <c r="B1078" s="125" t="s">
        <v>397</v>
      </c>
      <c r="C1078">
        <v>22.62</v>
      </c>
      <c r="D1078">
        <v>23.1</v>
      </c>
      <c r="E1078">
        <v>22.62</v>
      </c>
      <c r="F1078">
        <v>23.1</v>
      </c>
      <c r="G1078">
        <v>338700</v>
      </c>
    </row>
    <row r="1079" spans="1:7">
      <c r="A1079">
        <f t="shared" si="28"/>
        <v>1076</v>
      </c>
      <c r="B1079" s="125" t="s">
        <v>396</v>
      </c>
      <c r="C1079">
        <v>23.1</v>
      </c>
      <c r="D1079">
        <v>23.14</v>
      </c>
      <c r="E1079">
        <v>22.74</v>
      </c>
      <c r="F1079">
        <v>23</v>
      </c>
      <c r="G1079">
        <v>1165200</v>
      </c>
    </row>
    <row r="1080" spans="1:7">
      <c r="A1080">
        <f t="shared" si="28"/>
        <v>1077</v>
      </c>
      <c r="B1080" s="125" t="s">
        <v>395</v>
      </c>
      <c r="C1080">
        <v>22.8</v>
      </c>
      <c r="D1080">
        <v>23.32</v>
      </c>
      <c r="E1080">
        <v>22.78</v>
      </c>
      <c r="F1080">
        <v>23</v>
      </c>
      <c r="G1080">
        <v>1089700</v>
      </c>
    </row>
    <row r="1081" spans="1:7">
      <c r="A1081">
        <f t="shared" si="28"/>
        <v>1078</v>
      </c>
      <c r="B1081" s="125" t="s">
        <v>394</v>
      </c>
      <c r="C1081">
        <v>22.82</v>
      </c>
      <c r="D1081">
        <v>23.32</v>
      </c>
      <c r="E1081">
        <v>22.8</v>
      </c>
      <c r="F1081">
        <v>23.04</v>
      </c>
      <c r="G1081">
        <v>480700</v>
      </c>
    </row>
    <row r="1082" spans="1:7">
      <c r="A1082">
        <f t="shared" si="28"/>
        <v>1079</v>
      </c>
      <c r="B1082" s="125" t="s">
        <v>393</v>
      </c>
      <c r="C1082">
        <v>22.94</v>
      </c>
      <c r="D1082">
        <v>23.04</v>
      </c>
      <c r="E1082">
        <v>22.9</v>
      </c>
      <c r="F1082">
        <v>22.94</v>
      </c>
      <c r="G1082">
        <v>1947700</v>
      </c>
    </row>
    <row r="1083" spans="1:7">
      <c r="A1083">
        <f t="shared" si="28"/>
        <v>1080</v>
      </c>
      <c r="B1083" s="125" t="s">
        <v>392</v>
      </c>
      <c r="C1083">
        <v>22.8</v>
      </c>
      <c r="D1083">
        <v>23.08</v>
      </c>
      <c r="E1083">
        <v>22.8</v>
      </c>
      <c r="F1083">
        <v>23.08</v>
      </c>
      <c r="G1083">
        <v>619000</v>
      </c>
    </row>
    <row r="1084" spans="1:7">
      <c r="A1084">
        <f t="shared" si="28"/>
        <v>1081</v>
      </c>
      <c r="B1084" s="125" t="s">
        <v>391</v>
      </c>
      <c r="C1084">
        <v>22.86</v>
      </c>
      <c r="D1084">
        <v>23.34</v>
      </c>
      <c r="E1084">
        <v>22.86</v>
      </c>
      <c r="F1084">
        <v>23</v>
      </c>
      <c r="G1084">
        <v>648000</v>
      </c>
    </row>
    <row r="1085" spans="1:7">
      <c r="A1085">
        <f t="shared" si="28"/>
        <v>1082</v>
      </c>
      <c r="B1085" s="125" t="s">
        <v>390</v>
      </c>
      <c r="C1085">
        <v>23.42</v>
      </c>
      <c r="D1085">
        <v>23.42</v>
      </c>
      <c r="E1085">
        <v>22.84</v>
      </c>
      <c r="F1085">
        <v>23.02</v>
      </c>
      <c r="G1085">
        <v>818200</v>
      </c>
    </row>
    <row r="1086" spans="1:7">
      <c r="A1086">
        <f t="shared" si="28"/>
        <v>1083</v>
      </c>
      <c r="B1086" s="125" t="s">
        <v>389</v>
      </c>
      <c r="C1086">
        <v>22.8</v>
      </c>
      <c r="D1086">
        <v>23.28</v>
      </c>
      <c r="E1086">
        <v>22.8</v>
      </c>
      <c r="F1086">
        <v>23.16</v>
      </c>
      <c r="G1086">
        <v>336300</v>
      </c>
    </row>
    <row r="1087" spans="1:7">
      <c r="A1087">
        <f t="shared" si="28"/>
        <v>1084</v>
      </c>
      <c r="B1087" s="125" t="s">
        <v>388</v>
      </c>
      <c r="C1087">
        <v>22.92</v>
      </c>
      <c r="D1087">
        <v>23.28</v>
      </c>
      <c r="E1087">
        <v>22.92</v>
      </c>
      <c r="F1087">
        <v>23.08</v>
      </c>
      <c r="G1087">
        <v>543400</v>
      </c>
    </row>
    <row r="1088" spans="1:7">
      <c r="A1088">
        <f t="shared" si="28"/>
        <v>1085</v>
      </c>
      <c r="B1088" s="125" t="s">
        <v>387</v>
      </c>
      <c r="C1088">
        <v>22.86</v>
      </c>
      <c r="D1088">
        <v>23.44</v>
      </c>
      <c r="E1088">
        <v>22.86</v>
      </c>
      <c r="F1088">
        <v>23.04</v>
      </c>
      <c r="G1088">
        <v>953700</v>
      </c>
    </row>
    <row r="1089" spans="1:7">
      <c r="A1089">
        <f t="shared" si="28"/>
        <v>1086</v>
      </c>
      <c r="B1089" s="125" t="s">
        <v>386</v>
      </c>
      <c r="C1089">
        <v>22.8</v>
      </c>
      <c r="D1089">
        <v>23.28</v>
      </c>
      <c r="E1089">
        <v>22.8</v>
      </c>
      <c r="F1089">
        <v>23.04</v>
      </c>
      <c r="G1089">
        <v>2160200</v>
      </c>
    </row>
    <row r="1090" spans="1:7">
      <c r="A1090">
        <f t="shared" si="28"/>
        <v>1087</v>
      </c>
      <c r="B1090" s="125">
        <v>42375</v>
      </c>
      <c r="C1090">
        <v>23.28</v>
      </c>
      <c r="D1090">
        <v>23.28</v>
      </c>
      <c r="E1090">
        <v>22.9</v>
      </c>
      <c r="F1090">
        <v>23.04</v>
      </c>
      <c r="G1090">
        <v>939400</v>
      </c>
    </row>
    <row r="1091" spans="1:7">
      <c r="A1091">
        <f t="shared" si="28"/>
        <v>1088</v>
      </c>
      <c r="B1091" s="125">
        <v>42406</v>
      </c>
      <c r="C1091">
        <v>23.04</v>
      </c>
      <c r="D1091">
        <v>23.14</v>
      </c>
      <c r="E1091">
        <v>22.86</v>
      </c>
      <c r="F1091">
        <v>23.04</v>
      </c>
      <c r="G1091">
        <v>889900</v>
      </c>
    </row>
    <row r="1092" spans="1:7">
      <c r="A1092">
        <f t="shared" ref="A1092:A1155" si="29">A1091+1</f>
        <v>1089</v>
      </c>
      <c r="B1092" s="125">
        <v>42435</v>
      </c>
      <c r="C1092">
        <v>23.18</v>
      </c>
      <c r="D1092">
        <v>23.2</v>
      </c>
      <c r="E1092">
        <v>23.06</v>
      </c>
      <c r="F1092">
        <v>23.08</v>
      </c>
      <c r="G1092">
        <v>737500</v>
      </c>
    </row>
    <row r="1093" spans="1:7">
      <c r="A1093">
        <f t="shared" si="29"/>
        <v>1090</v>
      </c>
      <c r="B1093" s="125">
        <v>42527</v>
      </c>
      <c r="C1093">
        <v>23.28</v>
      </c>
      <c r="D1093">
        <v>23.44</v>
      </c>
      <c r="E1093">
        <v>22.98</v>
      </c>
      <c r="F1093">
        <v>23.26</v>
      </c>
      <c r="G1093">
        <v>656700</v>
      </c>
    </row>
    <row r="1094" spans="1:7">
      <c r="A1094">
        <f t="shared" si="29"/>
        <v>1091</v>
      </c>
      <c r="B1094" s="125">
        <v>42557</v>
      </c>
      <c r="C1094">
        <v>23.28</v>
      </c>
      <c r="D1094">
        <v>23.72</v>
      </c>
      <c r="E1094">
        <v>22.9</v>
      </c>
      <c r="F1094">
        <v>23.38</v>
      </c>
      <c r="G1094">
        <v>894900</v>
      </c>
    </row>
    <row r="1095" spans="1:7">
      <c r="A1095">
        <f t="shared" si="29"/>
        <v>1092</v>
      </c>
      <c r="B1095" s="125">
        <v>42588</v>
      </c>
      <c r="C1095">
        <v>23.54</v>
      </c>
      <c r="D1095">
        <v>23.54</v>
      </c>
      <c r="E1095">
        <v>23.24</v>
      </c>
      <c r="F1095">
        <v>23.3</v>
      </c>
      <c r="G1095">
        <v>1245700</v>
      </c>
    </row>
    <row r="1096" spans="1:7">
      <c r="A1096">
        <f t="shared" si="29"/>
        <v>1093</v>
      </c>
      <c r="B1096" s="125">
        <v>42619</v>
      </c>
      <c r="C1096">
        <v>23.3</v>
      </c>
      <c r="D1096">
        <v>23.3</v>
      </c>
      <c r="E1096">
        <v>23.06</v>
      </c>
      <c r="F1096">
        <v>23.16</v>
      </c>
      <c r="G1096">
        <v>1012400</v>
      </c>
    </row>
    <row r="1097" spans="1:7">
      <c r="A1097">
        <f t="shared" si="29"/>
        <v>1094</v>
      </c>
      <c r="B1097" s="125">
        <v>42649</v>
      </c>
      <c r="C1097">
        <v>23.3</v>
      </c>
      <c r="D1097">
        <v>23.3</v>
      </c>
      <c r="E1097">
        <v>23.06</v>
      </c>
      <c r="F1097">
        <v>23.2</v>
      </c>
      <c r="G1097">
        <v>600300</v>
      </c>
    </row>
    <row r="1098" spans="1:7">
      <c r="A1098">
        <f t="shared" si="29"/>
        <v>1095</v>
      </c>
      <c r="B1098" s="125" t="s">
        <v>385</v>
      </c>
      <c r="C1098">
        <v>23</v>
      </c>
      <c r="D1098">
        <v>23.2</v>
      </c>
      <c r="E1098">
        <v>22.96</v>
      </c>
      <c r="F1098">
        <v>23.08</v>
      </c>
      <c r="G1098">
        <v>1193900</v>
      </c>
    </row>
    <row r="1099" spans="1:7">
      <c r="A1099">
        <f t="shared" si="29"/>
        <v>1096</v>
      </c>
      <c r="B1099" s="125" t="s">
        <v>384</v>
      </c>
      <c r="C1099">
        <v>23</v>
      </c>
      <c r="D1099">
        <v>23.08</v>
      </c>
      <c r="E1099">
        <v>22.92</v>
      </c>
      <c r="F1099">
        <v>23.04</v>
      </c>
      <c r="G1099">
        <v>400800</v>
      </c>
    </row>
    <row r="1100" spans="1:7">
      <c r="A1100">
        <f t="shared" si="29"/>
        <v>1097</v>
      </c>
      <c r="B1100" s="125" t="s">
        <v>383</v>
      </c>
      <c r="C1100">
        <v>23.04</v>
      </c>
      <c r="D1100">
        <v>23.04</v>
      </c>
      <c r="E1100">
        <v>23</v>
      </c>
      <c r="F1100">
        <v>23.02</v>
      </c>
      <c r="G1100">
        <v>1191800</v>
      </c>
    </row>
    <row r="1101" spans="1:7">
      <c r="A1101">
        <f t="shared" si="29"/>
        <v>1098</v>
      </c>
      <c r="B1101" s="125" t="s">
        <v>382</v>
      </c>
      <c r="C1101">
        <v>23.08</v>
      </c>
      <c r="D1101">
        <v>23.08</v>
      </c>
      <c r="E1101">
        <v>23</v>
      </c>
      <c r="F1101">
        <v>23</v>
      </c>
      <c r="G1101">
        <v>431800</v>
      </c>
    </row>
    <row r="1102" spans="1:7">
      <c r="A1102">
        <f t="shared" si="29"/>
        <v>1099</v>
      </c>
      <c r="B1102" s="125" t="s">
        <v>381</v>
      </c>
      <c r="C1102">
        <v>23.04</v>
      </c>
      <c r="D1102">
        <v>23.16</v>
      </c>
      <c r="E1102">
        <v>23</v>
      </c>
      <c r="F1102">
        <v>23.16</v>
      </c>
      <c r="G1102">
        <v>616800</v>
      </c>
    </row>
    <row r="1103" spans="1:7">
      <c r="A1103">
        <f t="shared" si="29"/>
        <v>1100</v>
      </c>
      <c r="B1103" s="125" t="s">
        <v>380</v>
      </c>
      <c r="C1103">
        <v>23.16</v>
      </c>
      <c r="D1103">
        <v>23.2</v>
      </c>
      <c r="E1103">
        <v>22.94</v>
      </c>
      <c r="F1103">
        <v>23.1</v>
      </c>
      <c r="G1103">
        <v>1484500</v>
      </c>
    </row>
    <row r="1104" spans="1:7">
      <c r="A1104">
        <f t="shared" si="29"/>
        <v>1101</v>
      </c>
      <c r="B1104" s="125" t="s">
        <v>379</v>
      </c>
      <c r="C1104">
        <v>23</v>
      </c>
      <c r="D1104">
        <v>23.1</v>
      </c>
      <c r="E1104">
        <v>23</v>
      </c>
      <c r="F1104">
        <v>23.08</v>
      </c>
      <c r="G1104">
        <v>474000</v>
      </c>
    </row>
    <row r="1105" spans="1:7">
      <c r="A1105">
        <f t="shared" si="29"/>
        <v>1102</v>
      </c>
      <c r="B1105" s="125" t="s">
        <v>378</v>
      </c>
      <c r="C1105">
        <v>22.92</v>
      </c>
      <c r="D1105">
        <v>23.24</v>
      </c>
      <c r="E1105">
        <v>22.92</v>
      </c>
      <c r="F1105">
        <v>23.2</v>
      </c>
      <c r="G1105">
        <v>348100</v>
      </c>
    </row>
    <row r="1106" spans="1:7">
      <c r="A1106">
        <f t="shared" si="29"/>
        <v>1103</v>
      </c>
      <c r="B1106" s="125" t="s">
        <v>377</v>
      </c>
      <c r="C1106">
        <v>23.3</v>
      </c>
      <c r="D1106">
        <v>23.3</v>
      </c>
      <c r="E1106">
        <v>22.72</v>
      </c>
      <c r="F1106">
        <v>23</v>
      </c>
      <c r="G1106">
        <v>1016700</v>
      </c>
    </row>
    <row r="1107" spans="1:7">
      <c r="A1107">
        <f t="shared" si="29"/>
        <v>1104</v>
      </c>
      <c r="B1107" s="125" t="s">
        <v>376</v>
      </c>
      <c r="C1107">
        <v>22.84</v>
      </c>
      <c r="D1107">
        <v>23.08</v>
      </c>
      <c r="E1107">
        <v>22.84</v>
      </c>
      <c r="F1107">
        <v>23</v>
      </c>
      <c r="G1107">
        <v>788300</v>
      </c>
    </row>
    <row r="1108" spans="1:7">
      <c r="A1108">
        <f t="shared" si="29"/>
        <v>1105</v>
      </c>
      <c r="B1108" s="125" t="s">
        <v>375</v>
      </c>
      <c r="C1108">
        <v>22.9</v>
      </c>
      <c r="D1108">
        <v>23.04</v>
      </c>
      <c r="E1108">
        <v>22.84</v>
      </c>
      <c r="F1108">
        <v>23</v>
      </c>
      <c r="G1108">
        <v>539300</v>
      </c>
    </row>
    <row r="1109" spans="1:7">
      <c r="A1109">
        <f t="shared" si="29"/>
        <v>1106</v>
      </c>
      <c r="B1109" s="125" t="s">
        <v>374</v>
      </c>
      <c r="C1109">
        <v>23.06</v>
      </c>
      <c r="D1109">
        <v>23.3</v>
      </c>
      <c r="E1109">
        <v>22.86</v>
      </c>
      <c r="F1109">
        <v>23.22</v>
      </c>
      <c r="G1109">
        <v>236400</v>
      </c>
    </row>
    <row r="1110" spans="1:7">
      <c r="A1110">
        <f t="shared" si="29"/>
        <v>1107</v>
      </c>
      <c r="B1110" s="125" t="s">
        <v>373</v>
      </c>
      <c r="C1110">
        <v>23.22</v>
      </c>
      <c r="D1110">
        <v>23.26</v>
      </c>
      <c r="E1110">
        <v>23.12</v>
      </c>
      <c r="F1110">
        <v>23.26</v>
      </c>
      <c r="G1110">
        <v>703900</v>
      </c>
    </row>
    <row r="1111" spans="1:7">
      <c r="A1111">
        <f t="shared" si="29"/>
        <v>1108</v>
      </c>
      <c r="B1111" s="125">
        <v>42376</v>
      </c>
      <c r="C1111">
        <v>23.08</v>
      </c>
      <c r="D1111">
        <v>23.22</v>
      </c>
      <c r="E1111">
        <v>23.04</v>
      </c>
      <c r="F1111">
        <v>23.18</v>
      </c>
      <c r="G1111">
        <v>1019400</v>
      </c>
    </row>
    <row r="1112" spans="1:7">
      <c r="A1112">
        <f t="shared" si="29"/>
        <v>1109</v>
      </c>
      <c r="B1112" s="125">
        <v>42467</v>
      </c>
      <c r="C1112">
        <v>23.24</v>
      </c>
      <c r="D1112">
        <v>23.64</v>
      </c>
      <c r="E1112">
        <v>23.18</v>
      </c>
      <c r="F1112">
        <v>23.22</v>
      </c>
      <c r="G1112">
        <v>1015200</v>
      </c>
    </row>
    <row r="1113" spans="1:7">
      <c r="A1113">
        <f t="shared" si="29"/>
        <v>1110</v>
      </c>
      <c r="B1113" s="125">
        <v>42497</v>
      </c>
      <c r="C1113">
        <v>23.22</v>
      </c>
      <c r="D1113">
        <v>23.34</v>
      </c>
      <c r="E1113">
        <v>23.18</v>
      </c>
      <c r="F1113">
        <v>23.22</v>
      </c>
      <c r="G1113">
        <v>349100</v>
      </c>
    </row>
    <row r="1114" spans="1:7">
      <c r="A1114">
        <f t="shared" si="29"/>
        <v>1111</v>
      </c>
      <c r="B1114" s="125">
        <v>42589</v>
      </c>
      <c r="C1114">
        <v>23.02</v>
      </c>
      <c r="D1114">
        <v>23.22</v>
      </c>
      <c r="E1114">
        <v>23.02</v>
      </c>
      <c r="F1114">
        <v>23.2</v>
      </c>
      <c r="G1114">
        <v>1620500</v>
      </c>
    </row>
    <row r="1115" spans="1:7">
      <c r="A1115">
        <f t="shared" si="29"/>
        <v>1112</v>
      </c>
      <c r="B1115" s="125">
        <v>42681</v>
      </c>
      <c r="C1115">
        <v>23.08</v>
      </c>
      <c r="D1115">
        <v>23.58</v>
      </c>
      <c r="E1115">
        <v>23.08</v>
      </c>
      <c r="F1115">
        <v>23.3</v>
      </c>
      <c r="G1115">
        <v>1089900</v>
      </c>
    </row>
    <row r="1116" spans="1:7">
      <c r="A1116">
        <f t="shared" si="29"/>
        <v>1113</v>
      </c>
      <c r="B1116" s="125">
        <v>42711</v>
      </c>
      <c r="C1116">
        <v>23.3</v>
      </c>
      <c r="D1116">
        <v>23.34</v>
      </c>
      <c r="E1116">
        <v>23.12</v>
      </c>
      <c r="F1116">
        <v>23.18</v>
      </c>
      <c r="G1116">
        <v>1004300</v>
      </c>
    </row>
    <row r="1117" spans="1:7">
      <c r="A1117">
        <f t="shared" si="29"/>
        <v>1114</v>
      </c>
      <c r="B1117" s="125" t="s">
        <v>372</v>
      </c>
      <c r="C1117">
        <v>23.06</v>
      </c>
      <c r="D1117">
        <v>23.34</v>
      </c>
      <c r="E1117">
        <v>23.06</v>
      </c>
      <c r="F1117">
        <v>23.24</v>
      </c>
      <c r="G1117">
        <v>1559300</v>
      </c>
    </row>
    <row r="1118" spans="1:7">
      <c r="A1118">
        <f t="shared" si="29"/>
        <v>1115</v>
      </c>
      <c r="B1118" s="125" t="s">
        <v>371</v>
      </c>
      <c r="C1118">
        <v>23</v>
      </c>
      <c r="D1118">
        <v>23.16</v>
      </c>
      <c r="E1118">
        <v>22.98</v>
      </c>
      <c r="F1118">
        <v>23.12</v>
      </c>
      <c r="G1118">
        <v>926300</v>
      </c>
    </row>
    <row r="1119" spans="1:7">
      <c r="A1119">
        <f t="shared" si="29"/>
        <v>1116</v>
      </c>
      <c r="B1119" s="125" t="s">
        <v>370</v>
      </c>
      <c r="C1119">
        <v>23.2</v>
      </c>
      <c r="D1119">
        <v>23.6</v>
      </c>
      <c r="E1119">
        <v>23.02</v>
      </c>
      <c r="F1119">
        <v>23.16</v>
      </c>
      <c r="G1119">
        <v>1760800</v>
      </c>
    </row>
    <row r="1120" spans="1:7">
      <c r="A1120">
        <f t="shared" si="29"/>
        <v>1117</v>
      </c>
      <c r="B1120" s="125" t="s">
        <v>369</v>
      </c>
      <c r="C1120">
        <v>23.2</v>
      </c>
      <c r="D1120">
        <v>23.38</v>
      </c>
      <c r="E1120">
        <v>23.12</v>
      </c>
      <c r="F1120">
        <v>23.2</v>
      </c>
      <c r="G1120">
        <v>385700</v>
      </c>
    </row>
    <row r="1121" spans="1:7">
      <c r="A1121">
        <f t="shared" si="29"/>
        <v>1118</v>
      </c>
      <c r="B1121" s="125" t="s">
        <v>368</v>
      </c>
      <c r="C1121">
        <v>23.2</v>
      </c>
      <c r="D1121">
        <v>23.36</v>
      </c>
      <c r="E1121">
        <v>23.06</v>
      </c>
      <c r="F1121">
        <v>23.24</v>
      </c>
      <c r="G1121">
        <v>1001900</v>
      </c>
    </row>
    <row r="1122" spans="1:7">
      <c r="A1122">
        <f t="shared" si="29"/>
        <v>1119</v>
      </c>
      <c r="B1122" s="125" t="s">
        <v>367</v>
      </c>
      <c r="C1122">
        <v>23.22</v>
      </c>
      <c r="D1122">
        <v>23.24</v>
      </c>
      <c r="E1122">
        <v>23.1</v>
      </c>
      <c r="F1122">
        <v>23.1</v>
      </c>
      <c r="G1122">
        <v>1115900</v>
      </c>
    </row>
    <row r="1123" spans="1:7">
      <c r="A1123">
        <f t="shared" si="29"/>
        <v>1120</v>
      </c>
      <c r="B1123" s="125" t="s">
        <v>366</v>
      </c>
      <c r="C1123">
        <v>23.02</v>
      </c>
      <c r="D1123">
        <v>23.24</v>
      </c>
      <c r="E1123">
        <v>23.02</v>
      </c>
      <c r="F1123">
        <v>23.14</v>
      </c>
      <c r="G1123">
        <v>984500</v>
      </c>
    </row>
    <row r="1124" spans="1:7">
      <c r="A1124">
        <f t="shared" si="29"/>
        <v>1121</v>
      </c>
      <c r="B1124" s="125" t="s">
        <v>365</v>
      </c>
      <c r="C1124">
        <v>23.3</v>
      </c>
      <c r="D1124">
        <v>23.3</v>
      </c>
      <c r="E1124">
        <v>23.04</v>
      </c>
      <c r="F1124">
        <v>23.1</v>
      </c>
      <c r="G1124">
        <v>631800</v>
      </c>
    </row>
    <row r="1125" spans="1:7">
      <c r="A1125">
        <f t="shared" si="29"/>
        <v>1122</v>
      </c>
      <c r="B1125" s="125" t="s">
        <v>364</v>
      </c>
      <c r="C1125">
        <v>23.2</v>
      </c>
      <c r="D1125">
        <v>23.32</v>
      </c>
      <c r="E1125">
        <v>23.02</v>
      </c>
      <c r="F1125">
        <v>23.22</v>
      </c>
      <c r="G1125">
        <v>576700</v>
      </c>
    </row>
    <row r="1126" spans="1:7">
      <c r="A1126">
        <f t="shared" si="29"/>
        <v>1123</v>
      </c>
      <c r="B1126" s="125" t="s">
        <v>363</v>
      </c>
      <c r="C1126">
        <v>23</v>
      </c>
      <c r="D1126">
        <v>23.18</v>
      </c>
      <c r="E1126">
        <v>22.92</v>
      </c>
      <c r="F1126">
        <v>23.02</v>
      </c>
      <c r="G1126">
        <v>1403100</v>
      </c>
    </row>
    <row r="1127" spans="1:7">
      <c r="A1127">
        <f t="shared" si="29"/>
        <v>1124</v>
      </c>
      <c r="B1127" s="125" t="s">
        <v>362</v>
      </c>
      <c r="C1127">
        <v>23</v>
      </c>
      <c r="D1127">
        <v>23.2</v>
      </c>
      <c r="E1127">
        <v>23</v>
      </c>
      <c r="F1127">
        <v>23.1</v>
      </c>
      <c r="G1127">
        <v>658000</v>
      </c>
    </row>
    <row r="1128" spans="1:7">
      <c r="A1128">
        <f t="shared" si="29"/>
        <v>1125</v>
      </c>
      <c r="B1128" s="125" t="s">
        <v>361</v>
      </c>
      <c r="C1128">
        <v>23</v>
      </c>
      <c r="D1128">
        <v>23.14</v>
      </c>
      <c r="E1128">
        <v>22.92</v>
      </c>
      <c r="F1128">
        <v>23.1</v>
      </c>
      <c r="G1128">
        <v>475500</v>
      </c>
    </row>
    <row r="1129" spans="1:7">
      <c r="A1129">
        <f t="shared" si="29"/>
        <v>1126</v>
      </c>
      <c r="B1129" s="125" t="s">
        <v>360</v>
      </c>
      <c r="C1129">
        <v>23.04</v>
      </c>
      <c r="D1129">
        <v>23.42</v>
      </c>
      <c r="E1129">
        <v>23.04</v>
      </c>
      <c r="F1129">
        <v>23.12</v>
      </c>
      <c r="G1129">
        <v>876800</v>
      </c>
    </row>
    <row r="1130" spans="1:7">
      <c r="A1130">
        <f t="shared" si="29"/>
        <v>1127</v>
      </c>
      <c r="B1130" s="125">
        <v>42377</v>
      </c>
      <c r="C1130">
        <v>23.32</v>
      </c>
      <c r="D1130">
        <v>23.42</v>
      </c>
      <c r="E1130">
        <v>23.08</v>
      </c>
      <c r="F1130">
        <v>23.2</v>
      </c>
      <c r="G1130">
        <v>685800</v>
      </c>
    </row>
    <row r="1131" spans="1:7">
      <c r="A1131">
        <f t="shared" si="29"/>
        <v>1128</v>
      </c>
      <c r="B1131" s="125">
        <v>42408</v>
      </c>
      <c r="C1131">
        <v>23.04</v>
      </c>
      <c r="D1131">
        <v>23.2</v>
      </c>
      <c r="E1131">
        <v>23.02</v>
      </c>
      <c r="F1131">
        <v>23.14</v>
      </c>
      <c r="G1131">
        <v>391700</v>
      </c>
    </row>
    <row r="1132" spans="1:7">
      <c r="A1132">
        <f t="shared" si="29"/>
        <v>1129</v>
      </c>
      <c r="B1132" s="125">
        <v>42437</v>
      </c>
      <c r="C1132">
        <v>23</v>
      </c>
      <c r="D1132">
        <v>23.16</v>
      </c>
      <c r="E1132">
        <v>23</v>
      </c>
      <c r="F1132">
        <v>23.1</v>
      </c>
      <c r="G1132">
        <v>1150900</v>
      </c>
    </row>
    <row r="1133" spans="1:7">
      <c r="A1133">
        <f t="shared" si="29"/>
        <v>1130</v>
      </c>
      <c r="B1133" s="125">
        <v>42468</v>
      </c>
      <c r="C1133">
        <v>23.1</v>
      </c>
      <c r="D1133">
        <v>23.14</v>
      </c>
      <c r="E1133">
        <v>22.98</v>
      </c>
      <c r="F1133">
        <v>23.14</v>
      </c>
      <c r="G1133">
        <v>151400</v>
      </c>
    </row>
    <row r="1134" spans="1:7">
      <c r="A1134">
        <f t="shared" si="29"/>
        <v>1131</v>
      </c>
      <c r="B1134" s="125">
        <v>42498</v>
      </c>
      <c r="C1134">
        <v>23.08</v>
      </c>
      <c r="D1134">
        <v>23.24</v>
      </c>
      <c r="E1134">
        <v>23.04</v>
      </c>
      <c r="F1134">
        <v>23.12</v>
      </c>
      <c r="G1134">
        <v>1396100</v>
      </c>
    </row>
    <row r="1135" spans="1:7">
      <c r="A1135">
        <f t="shared" si="29"/>
        <v>1132</v>
      </c>
      <c r="B1135" s="125">
        <v>42590</v>
      </c>
      <c r="C1135">
        <v>23.26</v>
      </c>
      <c r="D1135">
        <v>23.4</v>
      </c>
      <c r="E1135">
        <v>23.22</v>
      </c>
      <c r="F1135">
        <v>23.22</v>
      </c>
      <c r="G1135">
        <v>667600</v>
      </c>
    </row>
    <row r="1136" spans="1:7">
      <c r="A1136">
        <f t="shared" si="29"/>
        <v>1133</v>
      </c>
      <c r="B1136" s="125">
        <v>42621</v>
      </c>
      <c r="C1136">
        <v>23.3</v>
      </c>
      <c r="D1136">
        <v>23.36</v>
      </c>
      <c r="E1136">
        <v>23.1</v>
      </c>
      <c r="F1136">
        <v>23.1</v>
      </c>
      <c r="G1136">
        <v>864300</v>
      </c>
    </row>
    <row r="1137" spans="1:7">
      <c r="A1137">
        <f t="shared" si="29"/>
        <v>1134</v>
      </c>
      <c r="B1137" s="125">
        <v>42651</v>
      </c>
      <c r="C1137">
        <v>23.02</v>
      </c>
      <c r="D1137">
        <v>23.28</v>
      </c>
      <c r="E1137">
        <v>23.02</v>
      </c>
      <c r="F1137">
        <v>23.16</v>
      </c>
      <c r="G1137">
        <v>1107300</v>
      </c>
    </row>
    <row r="1138" spans="1:7">
      <c r="A1138">
        <f t="shared" si="29"/>
        <v>1135</v>
      </c>
      <c r="B1138" s="125">
        <v>42682</v>
      </c>
      <c r="C1138">
        <v>23.1</v>
      </c>
      <c r="D1138">
        <v>23.3</v>
      </c>
      <c r="E1138">
        <v>23.1</v>
      </c>
      <c r="F1138">
        <v>23.24</v>
      </c>
      <c r="G1138">
        <v>1070200</v>
      </c>
    </row>
    <row r="1139" spans="1:7">
      <c r="A1139">
        <f t="shared" si="29"/>
        <v>1136</v>
      </c>
      <c r="B1139" s="125">
        <v>42712</v>
      </c>
      <c r="C1139">
        <v>23.3</v>
      </c>
      <c r="D1139">
        <v>23.4</v>
      </c>
      <c r="E1139">
        <v>23.18</v>
      </c>
      <c r="F1139">
        <v>23.26</v>
      </c>
      <c r="G1139">
        <v>655900</v>
      </c>
    </row>
    <row r="1140" spans="1:7">
      <c r="A1140">
        <f t="shared" si="29"/>
        <v>1137</v>
      </c>
      <c r="B1140" s="125" t="s">
        <v>359</v>
      </c>
      <c r="C1140">
        <v>23.06</v>
      </c>
      <c r="D1140">
        <v>23.38</v>
      </c>
      <c r="E1140">
        <v>23.06</v>
      </c>
      <c r="F1140">
        <v>23.3</v>
      </c>
      <c r="G1140">
        <v>1355300</v>
      </c>
    </row>
    <row r="1141" spans="1:7">
      <c r="A1141">
        <f t="shared" si="29"/>
        <v>1138</v>
      </c>
      <c r="B1141" s="125" t="s">
        <v>358</v>
      </c>
      <c r="C1141">
        <v>23.14</v>
      </c>
      <c r="D1141">
        <v>23.34</v>
      </c>
      <c r="E1141">
        <v>23.14</v>
      </c>
      <c r="F1141">
        <v>23.3</v>
      </c>
      <c r="G1141">
        <v>4333500</v>
      </c>
    </row>
    <row r="1142" spans="1:7">
      <c r="A1142">
        <f t="shared" si="29"/>
        <v>1139</v>
      </c>
      <c r="B1142" s="125" t="s">
        <v>357</v>
      </c>
      <c r="C1142">
        <v>23.2</v>
      </c>
      <c r="D1142">
        <v>23.38</v>
      </c>
      <c r="E1142">
        <v>23.2</v>
      </c>
      <c r="F1142">
        <v>23.22</v>
      </c>
      <c r="G1142">
        <v>1675200</v>
      </c>
    </row>
    <row r="1143" spans="1:7">
      <c r="A1143">
        <f t="shared" si="29"/>
        <v>1140</v>
      </c>
      <c r="B1143" s="125" t="s">
        <v>356</v>
      </c>
      <c r="C1143">
        <v>23.14</v>
      </c>
      <c r="D1143">
        <v>23.44</v>
      </c>
      <c r="E1143">
        <v>23.14</v>
      </c>
      <c r="F1143">
        <v>23.36</v>
      </c>
      <c r="G1143">
        <v>1492900</v>
      </c>
    </row>
    <row r="1144" spans="1:7">
      <c r="A1144">
        <f t="shared" si="29"/>
        <v>1141</v>
      </c>
      <c r="B1144" s="125" t="s">
        <v>355</v>
      </c>
      <c r="C1144">
        <v>23.32</v>
      </c>
      <c r="D1144">
        <v>23.64</v>
      </c>
      <c r="E1144">
        <v>23.32</v>
      </c>
      <c r="F1144">
        <v>23.64</v>
      </c>
      <c r="G1144">
        <v>2313900</v>
      </c>
    </row>
    <row r="1145" spans="1:7">
      <c r="A1145">
        <f t="shared" si="29"/>
        <v>1142</v>
      </c>
      <c r="B1145" s="125" t="s">
        <v>354</v>
      </c>
      <c r="C1145">
        <v>23.46</v>
      </c>
      <c r="D1145">
        <v>23.64</v>
      </c>
      <c r="E1145">
        <v>23.44</v>
      </c>
      <c r="F1145">
        <v>23.54</v>
      </c>
      <c r="G1145">
        <v>1038000</v>
      </c>
    </row>
    <row r="1146" spans="1:7">
      <c r="A1146">
        <f t="shared" si="29"/>
        <v>1143</v>
      </c>
      <c r="B1146" s="125" t="s">
        <v>353</v>
      </c>
      <c r="C1146">
        <v>23.44</v>
      </c>
      <c r="D1146">
        <v>23.66</v>
      </c>
      <c r="E1146">
        <v>23.42</v>
      </c>
      <c r="F1146">
        <v>23.5</v>
      </c>
      <c r="G1146">
        <v>619300</v>
      </c>
    </row>
    <row r="1147" spans="1:7">
      <c r="A1147">
        <f t="shared" si="29"/>
        <v>1144</v>
      </c>
      <c r="B1147" s="125" t="s">
        <v>352</v>
      </c>
      <c r="C1147">
        <v>23.46</v>
      </c>
      <c r="D1147">
        <v>23.66</v>
      </c>
      <c r="E1147">
        <v>23.46</v>
      </c>
      <c r="F1147">
        <v>23.52</v>
      </c>
      <c r="G1147">
        <v>1067300</v>
      </c>
    </row>
    <row r="1148" spans="1:7">
      <c r="A1148">
        <f t="shared" si="29"/>
        <v>1145</v>
      </c>
      <c r="B1148" s="125" t="s">
        <v>351</v>
      </c>
      <c r="C1148">
        <v>23.22</v>
      </c>
      <c r="D1148">
        <v>23.66</v>
      </c>
      <c r="E1148">
        <v>23.22</v>
      </c>
      <c r="F1148">
        <v>23.6</v>
      </c>
      <c r="G1148">
        <v>611300</v>
      </c>
    </row>
    <row r="1149" spans="1:7">
      <c r="A1149">
        <f t="shared" si="29"/>
        <v>1146</v>
      </c>
      <c r="B1149" s="125" t="s">
        <v>350</v>
      </c>
      <c r="C1149">
        <v>23.32</v>
      </c>
      <c r="D1149">
        <v>23.8</v>
      </c>
      <c r="E1149">
        <v>23.32</v>
      </c>
      <c r="F1149">
        <v>23.56</v>
      </c>
      <c r="G1149">
        <v>136300</v>
      </c>
    </row>
    <row r="1150" spans="1:7">
      <c r="A1150">
        <f t="shared" si="29"/>
        <v>1147</v>
      </c>
      <c r="B1150" s="125" t="s">
        <v>349</v>
      </c>
      <c r="C1150">
        <v>23.4</v>
      </c>
      <c r="D1150">
        <v>25</v>
      </c>
      <c r="E1150">
        <v>23.38</v>
      </c>
      <c r="F1150">
        <v>23.52</v>
      </c>
      <c r="G1150">
        <v>986000</v>
      </c>
    </row>
    <row r="1151" spans="1:7">
      <c r="A1151">
        <f t="shared" si="29"/>
        <v>1148</v>
      </c>
      <c r="B1151" s="125" t="s">
        <v>348</v>
      </c>
      <c r="C1151">
        <v>23.9</v>
      </c>
      <c r="D1151">
        <v>23.9</v>
      </c>
      <c r="E1151">
        <v>23.42</v>
      </c>
      <c r="F1151">
        <v>23.58</v>
      </c>
      <c r="G1151">
        <v>1301000</v>
      </c>
    </row>
    <row r="1152" spans="1:7">
      <c r="A1152">
        <f t="shared" si="29"/>
        <v>1149</v>
      </c>
      <c r="B1152" s="125">
        <v>42378</v>
      </c>
      <c r="C1152">
        <v>23.58</v>
      </c>
      <c r="D1152">
        <v>23.72</v>
      </c>
      <c r="E1152">
        <v>23.4</v>
      </c>
      <c r="F1152">
        <v>23.58</v>
      </c>
      <c r="G1152">
        <v>774400</v>
      </c>
    </row>
    <row r="1153" spans="1:7">
      <c r="A1153">
        <f t="shared" si="29"/>
        <v>1150</v>
      </c>
      <c r="B1153" s="125">
        <v>42409</v>
      </c>
      <c r="C1153">
        <v>23.6</v>
      </c>
      <c r="D1153">
        <v>23.74</v>
      </c>
      <c r="E1153">
        <v>23.5</v>
      </c>
      <c r="F1153">
        <v>23.72</v>
      </c>
      <c r="G1153">
        <v>932800</v>
      </c>
    </row>
    <row r="1154" spans="1:7">
      <c r="A1154">
        <f t="shared" si="29"/>
        <v>1151</v>
      </c>
      <c r="B1154" s="125">
        <v>42499</v>
      </c>
      <c r="C1154">
        <v>23.54</v>
      </c>
      <c r="D1154">
        <v>23.72</v>
      </c>
      <c r="E1154">
        <v>23.52</v>
      </c>
      <c r="F1154">
        <v>23.62</v>
      </c>
      <c r="G1154">
        <v>292000</v>
      </c>
    </row>
    <row r="1155" spans="1:7">
      <c r="A1155">
        <f t="shared" si="29"/>
        <v>1152</v>
      </c>
      <c r="B1155" s="125">
        <v>42530</v>
      </c>
      <c r="C1155">
        <v>23.5</v>
      </c>
      <c r="D1155">
        <v>23.82</v>
      </c>
      <c r="E1155">
        <v>23.5</v>
      </c>
      <c r="F1155">
        <v>23.74</v>
      </c>
      <c r="G1155">
        <v>341700</v>
      </c>
    </row>
    <row r="1156" spans="1:7">
      <c r="A1156">
        <f t="shared" ref="A1156:A1219" si="30">A1155+1</f>
        <v>1153</v>
      </c>
      <c r="B1156" s="125">
        <v>42560</v>
      </c>
      <c r="C1156">
        <v>23.5</v>
      </c>
      <c r="D1156">
        <v>23.84</v>
      </c>
      <c r="E1156">
        <v>23.5</v>
      </c>
      <c r="F1156">
        <v>23.8</v>
      </c>
      <c r="G1156">
        <v>741200</v>
      </c>
    </row>
    <row r="1157" spans="1:7">
      <c r="A1157">
        <f t="shared" si="30"/>
        <v>1154</v>
      </c>
      <c r="B1157" s="125">
        <v>42591</v>
      </c>
      <c r="C1157">
        <v>23.84</v>
      </c>
      <c r="D1157">
        <v>24.12</v>
      </c>
      <c r="E1157">
        <v>23.84</v>
      </c>
      <c r="F1157">
        <v>23.9</v>
      </c>
      <c r="G1157">
        <v>1678600</v>
      </c>
    </row>
    <row r="1158" spans="1:7">
      <c r="A1158">
        <f t="shared" si="30"/>
        <v>1155</v>
      </c>
      <c r="B1158" s="125">
        <v>42622</v>
      </c>
      <c r="C1158">
        <v>23.66</v>
      </c>
      <c r="D1158">
        <v>23.98</v>
      </c>
      <c r="E1158">
        <v>23.66</v>
      </c>
      <c r="F1158">
        <v>23.76</v>
      </c>
      <c r="G1158">
        <v>2290700</v>
      </c>
    </row>
    <row r="1159" spans="1:7">
      <c r="A1159">
        <f t="shared" si="30"/>
        <v>1156</v>
      </c>
      <c r="B1159" s="125" t="s">
        <v>347</v>
      </c>
      <c r="C1159">
        <v>23.46</v>
      </c>
      <c r="D1159">
        <v>24.28</v>
      </c>
      <c r="E1159">
        <v>23.46</v>
      </c>
      <c r="F1159">
        <v>23.86</v>
      </c>
      <c r="G1159">
        <v>832200</v>
      </c>
    </row>
    <row r="1160" spans="1:7">
      <c r="A1160">
        <f t="shared" si="30"/>
        <v>1157</v>
      </c>
      <c r="B1160" s="125" t="s">
        <v>346</v>
      </c>
      <c r="C1160">
        <v>23.7</v>
      </c>
      <c r="D1160">
        <v>23.92</v>
      </c>
      <c r="E1160">
        <v>23.7</v>
      </c>
      <c r="F1160">
        <v>23.82</v>
      </c>
      <c r="G1160">
        <v>1427600</v>
      </c>
    </row>
    <row r="1161" spans="1:7">
      <c r="A1161">
        <f t="shared" si="30"/>
        <v>1158</v>
      </c>
      <c r="B1161" s="125" t="s">
        <v>345</v>
      </c>
      <c r="C1161">
        <v>23.7</v>
      </c>
      <c r="D1161">
        <v>23.84</v>
      </c>
      <c r="E1161">
        <v>23.62</v>
      </c>
      <c r="F1161">
        <v>23.8</v>
      </c>
      <c r="G1161">
        <v>1601000</v>
      </c>
    </row>
    <row r="1162" spans="1:7">
      <c r="A1162">
        <f t="shared" si="30"/>
        <v>1159</v>
      </c>
      <c r="B1162" s="125" t="s">
        <v>344</v>
      </c>
      <c r="C1162">
        <v>23.8</v>
      </c>
      <c r="D1162">
        <v>23.8</v>
      </c>
      <c r="E1162">
        <v>23.74</v>
      </c>
      <c r="F1162">
        <v>23.8</v>
      </c>
      <c r="G1162">
        <v>657600</v>
      </c>
    </row>
    <row r="1163" spans="1:7">
      <c r="A1163">
        <f t="shared" si="30"/>
        <v>1160</v>
      </c>
      <c r="B1163" s="125" t="s">
        <v>343</v>
      </c>
      <c r="C1163">
        <v>23.94</v>
      </c>
      <c r="D1163">
        <v>23.94</v>
      </c>
      <c r="E1163">
        <v>23.72</v>
      </c>
      <c r="F1163">
        <v>23.82</v>
      </c>
      <c r="G1163">
        <v>990500</v>
      </c>
    </row>
    <row r="1164" spans="1:7">
      <c r="A1164">
        <f t="shared" si="30"/>
        <v>1161</v>
      </c>
      <c r="B1164" s="125" t="s">
        <v>342</v>
      </c>
      <c r="C1164">
        <v>23.96</v>
      </c>
      <c r="D1164">
        <v>23.96</v>
      </c>
      <c r="E1164">
        <v>23.72</v>
      </c>
      <c r="F1164">
        <v>23.8</v>
      </c>
      <c r="G1164">
        <v>1907500</v>
      </c>
    </row>
    <row r="1165" spans="1:7">
      <c r="A1165">
        <f t="shared" si="30"/>
        <v>1162</v>
      </c>
      <c r="B1165" s="125" t="s">
        <v>341</v>
      </c>
      <c r="C1165">
        <v>23.96</v>
      </c>
      <c r="D1165">
        <v>24</v>
      </c>
      <c r="E1165">
        <v>23.78</v>
      </c>
      <c r="F1165">
        <v>23.84</v>
      </c>
      <c r="G1165">
        <v>1609400</v>
      </c>
    </row>
    <row r="1166" spans="1:7">
      <c r="A1166">
        <f t="shared" si="30"/>
        <v>1163</v>
      </c>
      <c r="B1166" s="125" t="s">
        <v>340</v>
      </c>
      <c r="C1166">
        <v>23.62</v>
      </c>
      <c r="D1166">
        <v>24.06</v>
      </c>
      <c r="E1166">
        <v>23.62</v>
      </c>
      <c r="F1166">
        <v>24.04</v>
      </c>
      <c r="G1166">
        <v>2585700</v>
      </c>
    </row>
    <row r="1167" spans="1:7">
      <c r="A1167">
        <f t="shared" si="30"/>
        <v>1164</v>
      </c>
      <c r="B1167" s="125" t="s">
        <v>339</v>
      </c>
      <c r="C1167">
        <v>23.8</v>
      </c>
      <c r="D1167">
        <v>24.2</v>
      </c>
      <c r="E1167">
        <v>23.8</v>
      </c>
      <c r="F1167">
        <v>24.1</v>
      </c>
      <c r="G1167">
        <v>2624600</v>
      </c>
    </row>
    <row r="1168" spans="1:7">
      <c r="A1168">
        <f t="shared" si="30"/>
        <v>1165</v>
      </c>
      <c r="B1168" s="125" t="s">
        <v>338</v>
      </c>
      <c r="C1168">
        <v>24.18</v>
      </c>
      <c r="D1168">
        <v>24.18</v>
      </c>
      <c r="E1168">
        <v>23.86</v>
      </c>
      <c r="F1168">
        <v>24.1</v>
      </c>
      <c r="G1168">
        <v>983800</v>
      </c>
    </row>
    <row r="1169" spans="1:7">
      <c r="A1169">
        <f t="shared" si="30"/>
        <v>1166</v>
      </c>
      <c r="B1169" s="125" t="s">
        <v>337</v>
      </c>
      <c r="C1169">
        <v>24.16</v>
      </c>
      <c r="D1169">
        <v>24.16</v>
      </c>
      <c r="E1169">
        <v>24</v>
      </c>
      <c r="F1169">
        <v>24.08</v>
      </c>
      <c r="G1169">
        <v>1478900</v>
      </c>
    </row>
    <row r="1170" spans="1:7">
      <c r="A1170">
        <f t="shared" si="30"/>
        <v>1167</v>
      </c>
      <c r="B1170" s="125" t="s">
        <v>336</v>
      </c>
      <c r="C1170">
        <v>24.08</v>
      </c>
      <c r="D1170">
        <v>24.16</v>
      </c>
      <c r="E1170">
        <v>24.04</v>
      </c>
      <c r="F1170">
        <v>24.04</v>
      </c>
      <c r="G1170">
        <v>1415100</v>
      </c>
    </row>
    <row r="1171" spans="1:7">
      <c r="A1171">
        <f t="shared" si="30"/>
        <v>1168</v>
      </c>
      <c r="B1171" s="125" t="s">
        <v>335</v>
      </c>
      <c r="C1171">
        <v>24.02</v>
      </c>
      <c r="D1171">
        <v>24.1</v>
      </c>
      <c r="E1171">
        <v>23.96</v>
      </c>
      <c r="F1171">
        <v>23.98</v>
      </c>
      <c r="G1171">
        <v>2986300</v>
      </c>
    </row>
    <row r="1172" spans="1:7">
      <c r="A1172">
        <f t="shared" si="30"/>
        <v>1169</v>
      </c>
      <c r="B1172" s="125">
        <v>42470</v>
      </c>
      <c r="C1172">
        <v>23.94</v>
      </c>
      <c r="D1172">
        <v>24.14</v>
      </c>
      <c r="E1172">
        <v>23.94</v>
      </c>
      <c r="F1172">
        <v>24.04</v>
      </c>
      <c r="G1172">
        <v>3190500</v>
      </c>
    </row>
    <row r="1173" spans="1:7">
      <c r="A1173">
        <f t="shared" si="30"/>
        <v>1170</v>
      </c>
      <c r="B1173" s="125">
        <v>42500</v>
      </c>
      <c r="C1173">
        <v>24.12</v>
      </c>
      <c r="D1173">
        <v>24.18</v>
      </c>
      <c r="E1173">
        <v>23.74</v>
      </c>
      <c r="F1173">
        <v>24.06</v>
      </c>
      <c r="G1173">
        <v>3257800</v>
      </c>
    </row>
    <row r="1174" spans="1:7">
      <c r="A1174">
        <f t="shared" si="30"/>
        <v>1171</v>
      </c>
      <c r="B1174" s="125">
        <v>42531</v>
      </c>
      <c r="C1174">
        <v>24.14</v>
      </c>
      <c r="D1174">
        <v>24.14</v>
      </c>
      <c r="E1174">
        <v>24</v>
      </c>
      <c r="F1174">
        <v>24.04</v>
      </c>
      <c r="G1174">
        <v>1429000</v>
      </c>
    </row>
    <row r="1175" spans="1:7">
      <c r="A1175">
        <f t="shared" si="30"/>
        <v>1172</v>
      </c>
      <c r="B1175" s="125">
        <v>42561</v>
      </c>
      <c r="C1175">
        <v>24.12</v>
      </c>
      <c r="D1175">
        <v>24.12</v>
      </c>
      <c r="E1175">
        <v>23.92</v>
      </c>
      <c r="F1175">
        <v>24.12</v>
      </c>
      <c r="G1175">
        <v>3072200</v>
      </c>
    </row>
    <row r="1176" spans="1:7">
      <c r="A1176">
        <f t="shared" si="30"/>
        <v>1173</v>
      </c>
      <c r="B1176" s="125">
        <v>42653</v>
      </c>
      <c r="C1176">
        <v>23.92</v>
      </c>
      <c r="D1176">
        <v>24.12</v>
      </c>
      <c r="E1176">
        <v>23.92</v>
      </c>
      <c r="F1176">
        <v>24</v>
      </c>
      <c r="G1176">
        <v>2590700</v>
      </c>
    </row>
    <row r="1177" spans="1:7">
      <c r="A1177">
        <f t="shared" si="30"/>
        <v>1174</v>
      </c>
      <c r="B1177" s="125">
        <v>42684</v>
      </c>
      <c r="C1177">
        <v>24.16</v>
      </c>
      <c r="D1177">
        <v>24.48</v>
      </c>
      <c r="E1177">
        <v>23.94</v>
      </c>
      <c r="F1177">
        <v>24.02</v>
      </c>
      <c r="G1177">
        <v>4248100</v>
      </c>
    </row>
    <row r="1178" spans="1:7">
      <c r="A1178">
        <f t="shared" si="30"/>
        <v>1175</v>
      </c>
      <c r="B1178" s="125">
        <v>42714</v>
      </c>
      <c r="C1178">
        <v>24</v>
      </c>
      <c r="D1178">
        <v>24.06</v>
      </c>
      <c r="E1178">
        <v>23.98</v>
      </c>
      <c r="F1178">
        <v>24.04</v>
      </c>
      <c r="G1178">
        <v>3274500</v>
      </c>
    </row>
    <row r="1179" spans="1:7">
      <c r="A1179">
        <f t="shared" si="30"/>
        <v>1176</v>
      </c>
      <c r="B1179" s="125" t="s">
        <v>334</v>
      </c>
      <c r="C1179">
        <v>24.04</v>
      </c>
      <c r="D1179">
        <v>24.28</v>
      </c>
      <c r="E1179">
        <v>24</v>
      </c>
      <c r="F1179">
        <v>24.04</v>
      </c>
      <c r="G1179">
        <v>2237600</v>
      </c>
    </row>
    <row r="1180" spans="1:7">
      <c r="A1180">
        <f t="shared" si="30"/>
        <v>1177</v>
      </c>
      <c r="B1180" s="125" t="s">
        <v>333</v>
      </c>
      <c r="C1180">
        <v>24.08</v>
      </c>
      <c r="D1180">
        <v>24.08</v>
      </c>
      <c r="E1180">
        <v>23.86</v>
      </c>
      <c r="F1180">
        <v>23.94</v>
      </c>
      <c r="G1180">
        <v>1130000</v>
      </c>
    </row>
    <row r="1181" spans="1:7">
      <c r="A1181">
        <f t="shared" si="30"/>
        <v>1178</v>
      </c>
      <c r="B1181" s="125" t="s">
        <v>332</v>
      </c>
      <c r="C1181">
        <v>23.94</v>
      </c>
      <c r="D1181">
        <v>24.18</v>
      </c>
      <c r="E1181">
        <v>23.94</v>
      </c>
      <c r="F1181">
        <v>23.98</v>
      </c>
      <c r="G1181">
        <v>2398600</v>
      </c>
    </row>
    <row r="1182" spans="1:7">
      <c r="A1182">
        <f t="shared" si="30"/>
        <v>1179</v>
      </c>
      <c r="B1182" s="125" t="s">
        <v>331</v>
      </c>
      <c r="C1182">
        <v>24.22</v>
      </c>
      <c r="D1182">
        <v>24.22</v>
      </c>
      <c r="E1182">
        <v>23.8</v>
      </c>
      <c r="F1182">
        <v>23.96</v>
      </c>
      <c r="G1182">
        <v>2910700</v>
      </c>
    </row>
    <row r="1183" spans="1:7">
      <c r="A1183">
        <f t="shared" si="30"/>
        <v>1180</v>
      </c>
      <c r="B1183" s="125" t="s">
        <v>330</v>
      </c>
      <c r="C1183">
        <v>23.92</v>
      </c>
      <c r="D1183">
        <v>24</v>
      </c>
      <c r="E1183">
        <v>23.88</v>
      </c>
      <c r="F1183">
        <v>23.96</v>
      </c>
      <c r="G1183">
        <v>2995100</v>
      </c>
    </row>
    <row r="1184" spans="1:7">
      <c r="A1184">
        <f t="shared" si="30"/>
        <v>1181</v>
      </c>
      <c r="B1184" s="125" t="s">
        <v>329</v>
      </c>
      <c r="C1184">
        <v>23.96</v>
      </c>
      <c r="D1184">
        <v>23.96</v>
      </c>
      <c r="E1184">
        <v>23.9</v>
      </c>
      <c r="F1184">
        <v>23.92</v>
      </c>
      <c r="G1184">
        <v>1966500</v>
      </c>
    </row>
    <row r="1185" spans="1:7">
      <c r="A1185">
        <f t="shared" si="30"/>
        <v>1182</v>
      </c>
      <c r="B1185" s="125" t="s">
        <v>328</v>
      </c>
      <c r="C1185">
        <v>23.9</v>
      </c>
      <c r="D1185">
        <v>24.36</v>
      </c>
      <c r="E1185">
        <v>23.86</v>
      </c>
      <c r="F1185">
        <v>24.36</v>
      </c>
      <c r="G1185">
        <v>1293600</v>
      </c>
    </row>
    <row r="1186" spans="1:7">
      <c r="A1186">
        <f t="shared" si="30"/>
        <v>1183</v>
      </c>
      <c r="B1186" s="125" t="s">
        <v>327</v>
      </c>
      <c r="C1186">
        <v>24</v>
      </c>
      <c r="D1186">
        <v>24.38</v>
      </c>
      <c r="E1186">
        <v>24</v>
      </c>
      <c r="F1186">
        <v>24.28</v>
      </c>
      <c r="G1186">
        <v>540700</v>
      </c>
    </row>
    <row r="1187" spans="1:7">
      <c r="A1187">
        <f t="shared" si="30"/>
        <v>1184</v>
      </c>
      <c r="B1187" s="125" t="s">
        <v>326</v>
      </c>
      <c r="C1187">
        <v>24.3</v>
      </c>
      <c r="D1187">
        <v>24.42</v>
      </c>
      <c r="E1187">
        <v>24.22</v>
      </c>
      <c r="F1187">
        <v>24.24</v>
      </c>
      <c r="G1187">
        <v>628400</v>
      </c>
    </row>
    <row r="1188" spans="1:7">
      <c r="A1188">
        <f t="shared" si="30"/>
        <v>1185</v>
      </c>
      <c r="B1188" s="125" t="s">
        <v>325</v>
      </c>
      <c r="C1188">
        <v>24.1</v>
      </c>
      <c r="D1188">
        <v>24.32</v>
      </c>
      <c r="E1188">
        <v>24</v>
      </c>
      <c r="F1188">
        <v>24.2</v>
      </c>
      <c r="G1188">
        <v>724700</v>
      </c>
    </row>
    <row r="1189" spans="1:7">
      <c r="A1189">
        <f t="shared" si="30"/>
        <v>1186</v>
      </c>
      <c r="B1189" s="125" t="s">
        <v>324</v>
      </c>
      <c r="C1189">
        <v>24.34</v>
      </c>
      <c r="D1189">
        <v>24.34</v>
      </c>
      <c r="E1189">
        <v>24.02</v>
      </c>
      <c r="F1189">
        <v>24.2</v>
      </c>
      <c r="G1189">
        <v>719600</v>
      </c>
    </row>
    <row r="1190" spans="1:7">
      <c r="A1190">
        <f t="shared" si="30"/>
        <v>1187</v>
      </c>
      <c r="B1190" s="125" t="s">
        <v>323</v>
      </c>
      <c r="C1190">
        <v>24.08</v>
      </c>
      <c r="D1190">
        <v>24.2</v>
      </c>
      <c r="E1190">
        <v>23.8</v>
      </c>
      <c r="F1190">
        <v>23.92</v>
      </c>
      <c r="G1190">
        <v>711200</v>
      </c>
    </row>
    <row r="1191" spans="1:7">
      <c r="A1191">
        <f t="shared" si="30"/>
        <v>1188</v>
      </c>
      <c r="B1191" s="125" t="s">
        <v>322</v>
      </c>
      <c r="C1191">
        <v>24.34</v>
      </c>
      <c r="D1191">
        <v>24.34</v>
      </c>
      <c r="E1191">
        <v>23.8</v>
      </c>
      <c r="F1191">
        <v>23.96</v>
      </c>
      <c r="G1191">
        <v>623300</v>
      </c>
    </row>
    <row r="1192" spans="1:7">
      <c r="A1192">
        <f t="shared" si="30"/>
        <v>1189</v>
      </c>
      <c r="B1192" s="125">
        <v>42380</v>
      </c>
      <c r="C1192">
        <v>24.5</v>
      </c>
      <c r="D1192">
        <v>24.5</v>
      </c>
      <c r="E1192">
        <v>23.92</v>
      </c>
      <c r="F1192">
        <v>23.96</v>
      </c>
      <c r="G1192">
        <v>1230900</v>
      </c>
    </row>
    <row r="1193" spans="1:7">
      <c r="A1193">
        <f t="shared" si="30"/>
        <v>1190</v>
      </c>
      <c r="B1193" s="125">
        <v>42411</v>
      </c>
      <c r="C1193">
        <v>23.96</v>
      </c>
      <c r="D1193">
        <v>23.96</v>
      </c>
      <c r="E1193">
        <v>23.86</v>
      </c>
      <c r="F1193">
        <v>23.9</v>
      </c>
      <c r="G1193">
        <v>1330800</v>
      </c>
    </row>
    <row r="1194" spans="1:7">
      <c r="A1194">
        <f t="shared" si="30"/>
        <v>1191</v>
      </c>
      <c r="B1194" s="125">
        <v>42440</v>
      </c>
      <c r="C1194">
        <v>23.8</v>
      </c>
      <c r="D1194">
        <v>24.16</v>
      </c>
      <c r="E1194">
        <v>23.72</v>
      </c>
      <c r="F1194">
        <v>24.1</v>
      </c>
      <c r="G1194">
        <v>812900</v>
      </c>
    </row>
    <row r="1195" spans="1:7">
      <c r="A1195">
        <f t="shared" si="30"/>
        <v>1192</v>
      </c>
      <c r="B1195" s="125">
        <v>42471</v>
      </c>
      <c r="C1195">
        <v>23.92</v>
      </c>
      <c r="D1195">
        <v>24.14</v>
      </c>
      <c r="E1195">
        <v>23.74</v>
      </c>
      <c r="F1195">
        <v>23.84</v>
      </c>
      <c r="G1195">
        <v>1144100</v>
      </c>
    </row>
    <row r="1196" spans="1:7">
      <c r="A1196">
        <f t="shared" si="30"/>
        <v>1193</v>
      </c>
      <c r="B1196" s="125">
        <v>42562</v>
      </c>
      <c r="C1196">
        <v>23.76</v>
      </c>
      <c r="D1196">
        <v>24.16</v>
      </c>
      <c r="E1196">
        <v>23.76</v>
      </c>
      <c r="F1196">
        <v>23.86</v>
      </c>
      <c r="G1196">
        <v>347300</v>
      </c>
    </row>
    <row r="1197" spans="1:7">
      <c r="A1197">
        <f t="shared" si="30"/>
        <v>1194</v>
      </c>
      <c r="B1197" s="125">
        <v>42593</v>
      </c>
      <c r="C1197">
        <v>24.08</v>
      </c>
      <c r="D1197">
        <v>24.08</v>
      </c>
      <c r="E1197">
        <v>23.82</v>
      </c>
      <c r="F1197">
        <v>23.86</v>
      </c>
      <c r="G1197">
        <v>767500</v>
      </c>
    </row>
    <row r="1198" spans="1:7">
      <c r="A1198">
        <f t="shared" si="30"/>
        <v>1195</v>
      </c>
      <c r="B1198" s="125">
        <v>42624</v>
      </c>
      <c r="C1198">
        <v>24</v>
      </c>
      <c r="D1198">
        <v>24</v>
      </c>
      <c r="E1198">
        <v>23.48</v>
      </c>
      <c r="F1198">
        <v>23.6</v>
      </c>
      <c r="G1198">
        <v>790300</v>
      </c>
    </row>
    <row r="1199" spans="1:7">
      <c r="A1199">
        <f t="shared" si="30"/>
        <v>1196</v>
      </c>
      <c r="B1199" s="125">
        <v>42654</v>
      </c>
      <c r="C1199">
        <v>23.72</v>
      </c>
      <c r="D1199">
        <v>24.06</v>
      </c>
      <c r="E1199">
        <v>23.46</v>
      </c>
      <c r="F1199">
        <v>23.46</v>
      </c>
      <c r="G1199">
        <v>510000</v>
      </c>
    </row>
    <row r="1200" spans="1:7">
      <c r="A1200">
        <f t="shared" si="30"/>
        <v>1197</v>
      </c>
      <c r="B1200" s="125">
        <v>42685</v>
      </c>
      <c r="C1200">
        <v>23.42</v>
      </c>
      <c r="D1200">
        <v>23.76</v>
      </c>
      <c r="E1200">
        <v>23.2</v>
      </c>
      <c r="F1200">
        <v>23.68</v>
      </c>
      <c r="G1200">
        <v>1444000</v>
      </c>
    </row>
    <row r="1201" spans="1:7">
      <c r="A1201">
        <f t="shared" si="30"/>
        <v>1198</v>
      </c>
      <c r="B1201" s="125" t="s">
        <v>321</v>
      </c>
      <c r="C1201">
        <v>23.6</v>
      </c>
      <c r="D1201">
        <v>23.64</v>
      </c>
      <c r="E1201">
        <v>23.52</v>
      </c>
      <c r="F1201">
        <v>23.54</v>
      </c>
      <c r="G1201">
        <v>572700</v>
      </c>
    </row>
    <row r="1202" spans="1:7">
      <c r="A1202">
        <f t="shared" si="30"/>
        <v>1199</v>
      </c>
      <c r="B1202" s="125" t="s">
        <v>320</v>
      </c>
      <c r="C1202">
        <v>23.36</v>
      </c>
      <c r="D1202">
        <v>23.8</v>
      </c>
      <c r="E1202">
        <v>23.36</v>
      </c>
      <c r="F1202">
        <v>23.7</v>
      </c>
      <c r="G1202">
        <v>730400</v>
      </c>
    </row>
    <row r="1203" spans="1:7">
      <c r="A1203">
        <f t="shared" si="30"/>
        <v>1200</v>
      </c>
      <c r="B1203" s="125" t="s">
        <v>319</v>
      </c>
      <c r="C1203">
        <v>23.84</v>
      </c>
      <c r="D1203">
        <v>23.92</v>
      </c>
      <c r="E1203">
        <v>23.62</v>
      </c>
      <c r="F1203">
        <v>23.92</v>
      </c>
      <c r="G1203">
        <v>842000</v>
      </c>
    </row>
    <row r="1204" spans="1:7">
      <c r="A1204">
        <f t="shared" si="30"/>
        <v>1201</v>
      </c>
      <c r="B1204" s="125" t="s">
        <v>318</v>
      </c>
      <c r="C1204">
        <v>23.96</v>
      </c>
      <c r="D1204">
        <v>24.1</v>
      </c>
      <c r="E1204">
        <v>23.86</v>
      </c>
      <c r="F1204">
        <v>23.9</v>
      </c>
      <c r="G1204">
        <v>773500</v>
      </c>
    </row>
    <row r="1205" spans="1:7">
      <c r="A1205">
        <f t="shared" si="30"/>
        <v>1202</v>
      </c>
      <c r="B1205" s="125" t="s">
        <v>317</v>
      </c>
      <c r="C1205">
        <v>23.76</v>
      </c>
      <c r="D1205">
        <v>23.86</v>
      </c>
      <c r="E1205">
        <v>23.64</v>
      </c>
      <c r="F1205">
        <v>23.8</v>
      </c>
      <c r="G1205">
        <v>933600</v>
      </c>
    </row>
    <row r="1206" spans="1:7">
      <c r="A1206">
        <f t="shared" si="30"/>
        <v>1203</v>
      </c>
      <c r="B1206" s="125" t="s">
        <v>316</v>
      </c>
      <c r="C1206">
        <v>23.62</v>
      </c>
      <c r="D1206">
        <v>24.08</v>
      </c>
      <c r="E1206">
        <v>23.62</v>
      </c>
      <c r="F1206">
        <v>23.74</v>
      </c>
      <c r="G1206">
        <v>696200</v>
      </c>
    </row>
    <row r="1207" spans="1:7">
      <c r="A1207">
        <f t="shared" si="30"/>
        <v>1204</v>
      </c>
      <c r="B1207" s="125" t="s">
        <v>315</v>
      </c>
      <c r="C1207">
        <v>23.96</v>
      </c>
      <c r="D1207">
        <v>23.96</v>
      </c>
      <c r="E1207">
        <v>23.7</v>
      </c>
      <c r="F1207">
        <v>23.74</v>
      </c>
      <c r="G1207">
        <v>2590300</v>
      </c>
    </row>
    <row r="1208" spans="1:7">
      <c r="A1208">
        <f t="shared" si="30"/>
        <v>1205</v>
      </c>
      <c r="B1208" s="125" t="s">
        <v>314</v>
      </c>
      <c r="C1208">
        <v>23.96</v>
      </c>
      <c r="D1208">
        <v>23.96</v>
      </c>
      <c r="E1208">
        <v>23.7</v>
      </c>
      <c r="F1208">
        <v>23.74</v>
      </c>
      <c r="G1208">
        <v>1810500</v>
      </c>
    </row>
    <row r="1209" spans="1:7">
      <c r="A1209">
        <f t="shared" si="30"/>
        <v>1206</v>
      </c>
      <c r="B1209" s="125" t="s">
        <v>313</v>
      </c>
      <c r="C1209">
        <v>23.62</v>
      </c>
      <c r="D1209">
        <v>23.92</v>
      </c>
      <c r="E1209">
        <v>23.56</v>
      </c>
      <c r="F1209">
        <v>23.74</v>
      </c>
      <c r="G1209">
        <v>1495200</v>
      </c>
    </row>
    <row r="1210" spans="1:7">
      <c r="A1210">
        <f t="shared" si="30"/>
        <v>1207</v>
      </c>
      <c r="B1210" s="125" t="s">
        <v>312</v>
      </c>
      <c r="C1210">
        <v>23.7</v>
      </c>
      <c r="D1210">
        <v>24.16</v>
      </c>
      <c r="E1210">
        <v>23.68</v>
      </c>
      <c r="F1210">
        <v>24.1</v>
      </c>
      <c r="G1210">
        <v>1307400</v>
      </c>
    </row>
    <row r="1211" spans="1:7">
      <c r="A1211">
        <f t="shared" si="30"/>
        <v>1208</v>
      </c>
      <c r="B1211" s="125" t="s">
        <v>311</v>
      </c>
      <c r="C1211">
        <v>24.04</v>
      </c>
      <c r="D1211">
        <v>24.04</v>
      </c>
      <c r="E1211">
        <v>23.84</v>
      </c>
      <c r="F1211">
        <v>23.98</v>
      </c>
      <c r="G1211">
        <v>868000</v>
      </c>
    </row>
    <row r="1212" spans="1:7">
      <c r="A1212">
        <f t="shared" si="30"/>
        <v>1209</v>
      </c>
      <c r="B1212" s="125" t="s">
        <v>310</v>
      </c>
      <c r="C1212">
        <v>23.98</v>
      </c>
      <c r="D1212">
        <v>23.98</v>
      </c>
      <c r="E1212">
        <v>23.82</v>
      </c>
      <c r="F1212">
        <v>23.88</v>
      </c>
      <c r="G1212">
        <v>221000</v>
      </c>
    </row>
    <row r="1213" spans="1:7">
      <c r="A1213">
        <f t="shared" si="30"/>
        <v>1210</v>
      </c>
      <c r="B1213" s="125" t="s">
        <v>309</v>
      </c>
      <c r="C1213">
        <v>23.88</v>
      </c>
      <c r="D1213">
        <v>24</v>
      </c>
      <c r="E1213">
        <v>23.5</v>
      </c>
      <c r="F1213">
        <v>23.88</v>
      </c>
      <c r="G1213">
        <v>2995500</v>
      </c>
    </row>
    <row r="1214" spans="1:7">
      <c r="A1214">
        <f t="shared" si="30"/>
        <v>1211</v>
      </c>
      <c r="B1214" s="125">
        <v>42381</v>
      </c>
      <c r="C1214">
        <v>23.78</v>
      </c>
      <c r="D1214">
        <v>23.92</v>
      </c>
      <c r="E1214">
        <v>23.78</v>
      </c>
      <c r="F1214">
        <v>23.88</v>
      </c>
      <c r="G1214">
        <v>439200</v>
      </c>
    </row>
    <row r="1215" spans="1:7">
      <c r="A1215">
        <f t="shared" si="30"/>
        <v>1212</v>
      </c>
      <c r="B1215" s="125">
        <v>42412</v>
      </c>
      <c r="C1215">
        <v>23.88</v>
      </c>
      <c r="D1215">
        <v>24.02</v>
      </c>
      <c r="E1215">
        <v>23.84</v>
      </c>
      <c r="F1215">
        <v>23.88</v>
      </c>
      <c r="G1215">
        <v>1348600</v>
      </c>
    </row>
    <row r="1216" spans="1:7">
      <c r="A1216">
        <f t="shared" si="30"/>
        <v>1213</v>
      </c>
      <c r="B1216" s="125">
        <v>42502</v>
      </c>
      <c r="C1216">
        <v>23.7</v>
      </c>
      <c r="D1216">
        <v>23.86</v>
      </c>
      <c r="E1216">
        <v>23.62</v>
      </c>
      <c r="F1216">
        <v>23.7</v>
      </c>
      <c r="G1216">
        <v>889700</v>
      </c>
    </row>
    <row r="1217" spans="1:7">
      <c r="A1217">
        <f t="shared" si="30"/>
        <v>1214</v>
      </c>
      <c r="B1217" s="125">
        <v>42533</v>
      </c>
      <c r="C1217">
        <v>23.96</v>
      </c>
      <c r="D1217">
        <v>23.96</v>
      </c>
      <c r="E1217">
        <v>23.7</v>
      </c>
      <c r="F1217">
        <v>23.8</v>
      </c>
      <c r="G1217">
        <v>1705800</v>
      </c>
    </row>
    <row r="1218" spans="1:7">
      <c r="A1218">
        <f t="shared" si="30"/>
        <v>1215</v>
      </c>
      <c r="B1218" s="125">
        <v>42563</v>
      </c>
      <c r="C1218">
        <v>23.92</v>
      </c>
      <c r="D1218">
        <v>23.94</v>
      </c>
      <c r="E1218">
        <v>23.8</v>
      </c>
      <c r="F1218">
        <v>23.84</v>
      </c>
      <c r="G1218">
        <v>3496800</v>
      </c>
    </row>
    <row r="1219" spans="1:7">
      <c r="A1219">
        <f t="shared" si="30"/>
        <v>1216</v>
      </c>
      <c r="B1219" s="125">
        <v>42594</v>
      </c>
      <c r="C1219">
        <v>23.86</v>
      </c>
      <c r="D1219">
        <v>24.06</v>
      </c>
      <c r="E1219">
        <v>23.84</v>
      </c>
      <c r="F1219">
        <v>24.06</v>
      </c>
      <c r="G1219">
        <v>571800</v>
      </c>
    </row>
    <row r="1220" spans="1:7">
      <c r="A1220">
        <f t="shared" ref="A1220:A1283" si="31">A1219+1</f>
        <v>1217</v>
      </c>
      <c r="B1220" s="125">
        <v>42625</v>
      </c>
      <c r="C1220">
        <v>24.02</v>
      </c>
      <c r="D1220">
        <v>24.02</v>
      </c>
      <c r="E1220">
        <v>23.84</v>
      </c>
      <c r="F1220">
        <v>23.88</v>
      </c>
      <c r="G1220">
        <v>511400</v>
      </c>
    </row>
    <row r="1221" spans="1:7">
      <c r="A1221">
        <f t="shared" si="31"/>
        <v>1218</v>
      </c>
      <c r="B1221" s="125" t="s">
        <v>308</v>
      </c>
      <c r="C1221">
        <v>23.74</v>
      </c>
      <c r="D1221">
        <v>24</v>
      </c>
      <c r="E1221">
        <v>23.74</v>
      </c>
      <c r="F1221">
        <v>23.88</v>
      </c>
      <c r="G1221">
        <v>1124200</v>
      </c>
    </row>
    <row r="1222" spans="1:7">
      <c r="A1222">
        <f t="shared" si="31"/>
        <v>1219</v>
      </c>
      <c r="B1222" s="125" t="s">
        <v>307</v>
      </c>
      <c r="C1222">
        <v>23.96</v>
      </c>
      <c r="D1222">
        <v>23.98</v>
      </c>
      <c r="E1222">
        <v>23.86</v>
      </c>
      <c r="F1222">
        <v>23.88</v>
      </c>
      <c r="G1222">
        <v>1536800</v>
      </c>
    </row>
    <row r="1223" spans="1:7">
      <c r="A1223">
        <f t="shared" si="31"/>
        <v>1220</v>
      </c>
      <c r="B1223" s="125" t="s">
        <v>306</v>
      </c>
      <c r="C1223">
        <v>23.66</v>
      </c>
      <c r="D1223">
        <v>24.08</v>
      </c>
      <c r="E1223">
        <v>23.66</v>
      </c>
      <c r="F1223">
        <v>24.08</v>
      </c>
      <c r="G1223">
        <v>1272900</v>
      </c>
    </row>
    <row r="1224" spans="1:7">
      <c r="A1224">
        <f t="shared" si="31"/>
        <v>1221</v>
      </c>
      <c r="B1224" s="125" t="s">
        <v>305</v>
      </c>
      <c r="C1224">
        <v>24</v>
      </c>
      <c r="D1224">
        <v>24.08</v>
      </c>
      <c r="E1224">
        <v>23.8</v>
      </c>
      <c r="F1224">
        <v>23.86</v>
      </c>
      <c r="G1224">
        <v>1347800</v>
      </c>
    </row>
    <row r="1225" spans="1:7">
      <c r="A1225">
        <f t="shared" si="31"/>
        <v>1222</v>
      </c>
      <c r="B1225" s="125" t="s">
        <v>304</v>
      </c>
      <c r="C1225">
        <v>23.8</v>
      </c>
      <c r="D1225">
        <v>23.86</v>
      </c>
      <c r="E1225">
        <v>23.72</v>
      </c>
      <c r="F1225">
        <v>23.72</v>
      </c>
      <c r="G1225">
        <v>963100</v>
      </c>
    </row>
    <row r="1226" spans="1:7">
      <c r="A1226">
        <f t="shared" si="31"/>
        <v>1223</v>
      </c>
      <c r="B1226" s="125" t="s">
        <v>303</v>
      </c>
      <c r="C1226">
        <v>23.7</v>
      </c>
      <c r="D1226">
        <v>23.86</v>
      </c>
      <c r="E1226">
        <v>23.7</v>
      </c>
      <c r="F1226">
        <v>23.8</v>
      </c>
      <c r="G1226">
        <v>1473500</v>
      </c>
    </row>
    <row r="1227" spans="1:7">
      <c r="A1227">
        <f t="shared" si="31"/>
        <v>1224</v>
      </c>
      <c r="B1227" s="125" t="s">
        <v>302</v>
      </c>
      <c r="C1227">
        <v>23.88</v>
      </c>
      <c r="D1227">
        <v>23.98</v>
      </c>
      <c r="E1227">
        <v>23.66</v>
      </c>
      <c r="F1227">
        <v>23.66</v>
      </c>
      <c r="G1227">
        <v>1166200</v>
      </c>
    </row>
    <row r="1228" spans="1:7">
      <c r="A1228">
        <f t="shared" si="31"/>
        <v>1225</v>
      </c>
      <c r="B1228" s="125" t="s">
        <v>301</v>
      </c>
      <c r="C1228">
        <v>23.76</v>
      </c>
      <c r="D1228">
        <v>23.8</v>
      </c>
      <c r="E1228">
        <v>23.68</v>
      </c>
      <c r="F1228">
        <v>23.74</v>
      </c>
      <c r="G1228">
        <v>689000</v>
      </c>
    </row>
    <row r="1229" spans="1:7">
      <c r="A1229">
        <f t="shared" si="31"/>
        <v>1226</v>
      </c>
      <c r="B1229" s="125" t="s">
        <v>300</v>
      </c>
      <c r="C1229">
        <v>23.68</v>
      </c>
      <c r="D1229">
        <v>23.74</v>
      </c>
      <c r="E1229">
        <v>23.52</v>
      </c>
      <c r="F1229">
        <v>23.54</v>
      </c>
      <c r="G1229">
        <v>1471900</v>
      </c>
    </row>
    <row r="1230" spans="1:7">
      <c r="A1230">
        <f t="shared" si="31"/>
        <v>1227</v>
      </c>
      <c r="B1230" s="125" t="s">
        <v>299</v>
      </c>
      <c r="C1230">
        <v>23.68</v>
      </c>
      <c r="D1230">
        <v>23.7</v>
      </c>
      <c r="E1230">
        <v>23.5</v>
      </c>
      <c r="F1230">
        <v>23.62</v>
      </c>
      <c r="G1230">
        <v>748200</v>
      </c>
    </row>
    <row r="1231" spans="1:7">
      <c r="A1231">
        <f t="shared" si="31"/>
        <v>1228</v>
      </c>
      <c r="B1231" s="125" t="s">
        <v>298</v>
      </c>
      <c r="C1231">
        <v>23.68</v>
      </c>
      <c r="D1231">
        <v>23.8</v>
      </c>
      <c r="E1231">
        <v>23.62</v>
      </c>
      <c r="F1231">
        <v>23.68</v>
      </c>
      <c r="G1231">
        <v>1793600</v>
      </c>
    </row>
    <row r="1232" spans="1:7">
      <c r="A1232">
        <f t="shared" si="31"/>
        <v>1229</v>
      </c>
      <c r="B1232" s="125" t="s">
        <v>297</v>
      </c>
      <c r="C1232">
        <v>23.72</v>
      </c>
      <c r="D1232">
        <v>24.2</v>
      </c>
      <c r="E1232">
        <v>23.6</v>
      </c>
      <c r="F1232">
        <v>24.2</v>
      </c>
      <c r="G1232">
        <v>998600</v>
      </c>
    </row>
    <row r="1233" spans="1:7">
      <c r="A1233">
        <f t="shared" si="31"/>
        <v>1230</v>
      </c>
      <c r="B1233" s="125" t="s">
        <v>296</v>
      </c>
      <c r="C1233">
        <v>24.1</v>
      </c>
      <c r="D1233">
        <v>24.22</v>
      </c>
      <c r="E1233">
        <v>23.76</v>
      </c>
      <c r="F1233">
        <v>24</v>
      </c>
      <c r="G1233">
        <v>923800</v>
      </c>
    </row>
    <row r="1234" spans="1:7">
      <c r="A1234">
        <f t="shared" si="31"/>
        <v>1231</v>
      </c>
      <c r="B1234" s="125">
        <v>42795</v>
      </c>
      <c r="C1234">
        <v>23.98</v>
      </c>
      <c r="D1234">
        <v>24</v>
      </c>
      <c r="E1234">
        <v>23.84</v>
      </c>
      <c r="F1234">
        <v>24</v>
      </c>
      <c r="G1234">
        <v>291500</v>
      </c>
    </row>
    <row r="1235" spans="1:7">
      <c r="A1235">
        <f t="shared" si="31"/>
        <v>1232</v>
      </c>
      <c r="B1235" s="125">
        <v>42826</v>
      </c>
      <c r="C1235">
        <v>24.16</v>
      </c>
      <c r="D1235">
        <v>24.16</v>
      </c>
      <c r="E1235">
        <v>23.88</v>
      </c>
      <c r="F1235">
        <v>24.02</v>
      </c>
      <c r="G1235">
        <v>189100</v>
      </c>
    </row>
    <row r="1236" spans="1:7">
      <c r="A1236">
        <f t="shared" si="31"/>
        <v>1233</v>
      </c>
      <c r="B1236" s="125">
        <v>42856</v>
      </c>
      <c r="C1236">
        <v>24.14</v>
      </c>
      <c r="D1236">
        <v>24.2</v>
      </c>
      <c r="E1236">
        <v>23.92</v>
      </c>
      <c r="F1236">
        <v>24.02</v>
      </c>
      <c r="G1236">
        <v>417000</v>
      </c>
    </row>
    <row r="1237" spans="1:7">
      <c r="A1237">
        <f t="shared" si="31"/>
        <v>1234</v>
      </c>
      <c r="B1237" s="125">
        <v>42887</v>
      </c>
      <c r="C1237">
        <v>24.1</v>
      </c>
      <c r="D1237">
        <v>24.16</v>
      </c>
      <c r="E1237">
        <v>24</v>
      </c>
      <c r="F1237">
        <v>24.12</v>
      </c>
      <c r="G1237">
        <v>1237800</v>
      </c>
    </row>
    <row r="1238" spans="1:7">
      <c r="A1238">
        <f t="shared" si="31"/>
        <v>1235</v>
      </c>
      <c r="B1238" s="125">
        <v>42979</v>
      </c>
      <c r="C1238">
        <v>24.12</v>
      </c>
      <c r="D1238">
        <v>24.2</v>
      </c>
      <c r="E1238">
        <v>24.1</v>
      </c>
      <c r="F1238">
        <v>24.1</v>
      </c>
      <c r="G1238">
        <v>360200</v>
      </c>
    </row>
    <row r="1239" spans="1:7">
      <c r="A1239">
        <f t="shared" si="31"/>
        <v>1236</v>
      </c>
      <c r="B1239" s="125">
        <v>43009</v>
      </c>
      <c r="C1239">
        <v>24.2</v>
      </c>
      <c r="D1239">
        <v>24.3</v>
      </c>
      <c r="E1239">
        <v>24.06</v>
      </c>
      <c r="F1239">
        <v>24.1</v>
      </c>
      <c r="G1239">
        <v>480100</v>
      </c>
    </row>
    <row r="1240" spans="1:7">
      <c r="A1240">
        <f t="shared" si="31"/>
        <v>1237</v>
      </c>
      <c r="B1240" s="125">
        <v>43040</v>
      </c>
      <c r="C1240">
        <v>24.22</v>
      </c>
      <c r="D1240">
        <v>24.26</v>
      </c>
      <c r="E1240">
        <v>24</v>
      </c>
      <c r="F1240">
        <v>24.12</v>
      </c>
      <c r="G1240">
        <v>425500</v>
      </c>
    </row>
    <row r="1241" spans="1:7">
      <c r="A1241">
        <f t="shared" si="31"/>
        <v>1238</v>
      </c>
      <c r="B1241" s="125">
        <v>43070</v>
      </c>
      <c r="C1241">
        <v>24.18</v>
      </c>
      <c r="D1241">
        <v>24.26</v>
      </c>
      <c r="E1241">
        <v>24.08</v>
      </c>
      <c r="F1241">
        <v>24.2</v>
      </c>
      <c r="G1241">
        <v>1348600</v>
      </c>
    </row>
    <row r="1242" spans="1:7">
      <c r="A1242">
        <f t="shared" si="31"/>
        <v>1239</v>
      </c>
      <c r="B1242" s="125" t="s">
        <v>295</v>
      </c>
      <c r="C1242">
        <v>24.22</v>
      </c>
      <c r="D1242">
        <v>24.22</v>
      </c>
      <c r="E1242">
        <v>24.02</v>
      </c>
      <c r="F1242">
        <v>24.2</v>
      </c>
      <c r="G1242">
        <v>1366400</v>
      </c>
    </row>
    <row r="1243" spans="1:7">
      <c r="A1243">
        <f t="shared" si="31"/>
        <v>1240</v>
      </c>
      <c r="B1243" s="125" t="s">
        <v>294</v>
      </c>
      <c r="C1243">
        <v>24.12</v>
      </c>
      <c r="D1243">
        <v>24.2</v>
      </c>
      <c r="E1243">
        <v>23.98</v>
      </c>
      <c r="F1243">
        <v>24.1</v>
      </c>
      <c r="G1243">
        <v>2022600</v>
      </c>
    </row>
    <row r="1244" spans="1:7">
      <c r="A1244">
        <f t="shared" si="31"/>
        <v>1241</v>
      </c>
      <c r="B1244" s="125" t="s">
        <v>293</v>
      </c>
      <c r="C1244">
        <v>24.2</v>
      </c>
      <c r="D1244">
        <v>24.22</v>
      </c>
      <c r="E1244">
        <v>24.1</v>
      </c>
      <c r="F1244">
        <v>24.2</v>
      </c>
      <c r="G1244">
        <v>2308200</v>
      </c>
    </row>
    <row r="1245" spans="1:7">
      <c r="A1245">
        <f t="shared" si="31"/>
        <v>1242</v>
      </c>
      <c r="B1245" s="125" t="s">
        <v>292</v>
      </c>
      <c r="C1245">
        <v>24.22</v>
      </c>
      <c r="D1245">
        <v>24.22</v>
      </c>
      <c r="E1245">
        <v>24.06</v>
      </c>
      <c r="F1245">
        <v>24.12</v>
      </c>
      <c r="G1245">
        <v>238800</v>
      </c>
    </row>
    <row r="1246" spans="1:7">
      <c r="A1246">
        <f t="shared" si="31"/>
        <v>1243</v>
      </c>
      <c r="B1246" s="125" t="s">
        <v>291</v>
      </c>
      <c r="C1246">
        <v>24.24</v>
      </c>
      <c r="D1246">
        <v>24.28</v>
      </c>
      <c r="E1246">
        <v>24.06</v>
      </c>
      <c r="F1246">
        <v>24.22</v>
      </c>
      <c r="G1246">
        <v>230400</v>
      </c>
    </row>
    <row r="1247" spans="1:7">
      <c r="A1247">
        <f t="shared" si="31"/>
        <v>1244</v>
      </c>
      <c r="B1247" s="125" t="s">
        <v>290</v>
      </c>
      <c r="C1247">
        <v>24.16</v>
      </c>
      <c r="D1247">
        <v>24.24</v>
      </c>
      <c r="E1247">
        <v>24.1</v>
      </c>
      <c r="F1247">
        <v>24.24</v>
      </c>
      <c r="G1247">
        <v>2145500</v>
      </c>
    </row>
    <row r="1248" spans="1:7">
      <c r="A1248">
        <f t="shared" si="31"/>
        <v>1245</v>
      </c>
      <c r="B1248" s="125" t="s">
        <v>289</v>
      </c>
      <c r="C1248">
        <v>24.28</v>
      </c>
      <c r="D1248">
        <v>24.4</v>
      </c>
      <c r="E1248">
        <v>24.2</v>
      </c>
      <c r="F1248">
        <v>24.24</v>
      </c>
      <c r="G1248">
        <v>1716400</v>
      </c>
    </row>
    <row r="1249" spans="1:7">
      <c r="A1249">
        <f t="shared" si="31"/>
        <v>1246</v>
      </c>
      <c r="B1249" s="125" t="s">
        <v>288</v>
      </c>
      <c r="C1249">
        <v>24.24</v>
      </c>
      <c r="D1249">
        <v>24.3</v>
      </c>
      <c r="E1249">
        <v>24.22</v>
      </c>
      <c r="F1249">
        <v>24.26</v>
      </c>
      <c r="G1249">
        <v>3167400</v>
      </c>
    </row>
    <row r="1250" spans="1:7">
      <c r="A1250">
        <f t="shared" si="31"/>
        <v>1247</v>
      </c>
      <c r="B1250" s="125" t="s">
        <v>287</v>
      </c>
      <c r="C1250">
        <v>24.4</v>
      </c>
      <c r="D1250">
        <v>24.4</v>
      </c>
      <c r="E1250">
        <v>24.28</v>
      </c>
      <c r="F1250">
        <v>24.32</v>
      </c>
      <c r="G1250">
        <v>1091100</v>
      </c>
    </row>
    <row r="1251" spans="1:7">
      <c r="A1251">
        <f t="shared" si="31"/>
        <v>1248</v>
      </c>
      <c r="B1251" s="125" t="s">
        <v>286</v>
      </c>
      <c r="C1251">
        <v>24.4</v>
      </c>
      <c r="D1251">
        <v>24.5</v>
      </c>
      <c r="E1251">
        <v>24.3</v>
      </c>
      <c r="F1251">
        <v>24.34</v>
      </c>
      <c r="G1251">
        <v>384800</v>
      </c>
    </row>
    <row r="1252" spans="1:7">
      <c r="A1252">
        <f t="shared" si="31"/>
        <v>1249</v>
      </c>
      <c r="B1252" s="125" t="s">
        <v>285</v>
      </c>
      <c r="C1252">
        <v>24.38</v>
      </c>
      <c r="D1252">
        <v>24.38</v>
      </c>
      <c r="E1252">
        <v>23</v>
      </c>
      <c r="F1252">
        <v>24.04</v>
      </c>
      <c r="G1252">
        <v>182300</v>
      </c>
    </row>
    <row r="1253" spans="1:7">
      <c r="A1253">
        <f t="shared" si="31"/>
        <v>1250</v>
      </c>
      <c r="B1253" s="125" t="s">
        <v>284</v>
      </c>
      <c r="C1253">
        <v>24.04</v>
      </c>
      <c r="D1253">
        <v>24.26</v>
      </c>
      <c r="E1253">
        <v>24.04</v>
      </c>
      <c r="F1253">
        <v>24.1</v>
      </c>
      <c r="G1253">
        <v>1498500</v>
      </c>
    </row>
    <row r="1254" spans="1:7">
      <c r="A1254">
        <f t="shared" si="31"/>
        <v>1251</v>
      </c>
      <c r="B1254" s="125">
        <v>42768</v>
      </c>
      <c r="C1254">
        <v>24.38</v>
      </c>
      <c r="D1254">
        <v>24.38</v>
      </c>
      <c r="E1254">
        <v>24.06</v>
      </c>
      <c r="F1254">
        <v>24.34</v>
      </c>
      <c r="G1254">
        <v>2143500</v>
      </c>
    </row>
    <row r="1255" spans="1:7">
      <c r="A1255">
        <f t="shared" si="31"/>
        <v>1252</v>
      </c>
      <c r="B1255" s="125">
        <v>42796</v>
      </c>
      <c r="C1255">
        <v>24.34</v>
      </c>
      <c r="D1255">
        <v>24.52</v>
      </c>
      <c r="E1255">
        <v>24.32</v>
      </c>
      <c r="F1255">
        <v>24.5</v>
      </c>
      <c r="G1255">
        <v>1454000</v>
      </c>
    </row>
    <row r="1256" spans="1:7">
      <c r="A1256">
        <f t="shared" si="31"/>
        <v>1253</v>
      </c>
      <c r="B1256" s="125">
        <v>42888</v>
      </c>
      <c r="C1256">
        <v>24.58</v>
      </c>
      <c r="D1256">
        <v>25.16</v>
      </c>
      <c r="E1256">
        <v>24.52</v>
      </c>
      <c r="F1256">
        <v>25.16</v>
      </c>
      <c r="G1256">
        <v>1389700</v>
      </c>
    </row>
    <row r="1257" spans="1:7">
      <c r="A1257">
        <f t="shared" si="31"/>
        <v>1254</v>
      </c>
      <c r="B1257" s="125">
        <v>42918</v>
      </c>
      <c r="C1257">
        <v>24.86</v>
      </c>
      <c r="D1257">
        <v>25.2</v>
      </c>
      <c r="E1257">
        <v>24.86</v>
      </c>
      <c r="F1257">
        <v>25.02</v>
      </c>
      <c r="G1257">
        <v>1727100</v>
      </c>
    </row>
    <row r="1258" spans="1:7">
      <c r="A1258">
        <f t="shared" si="31"/>
        <v>1255</v>
      </c>
      <c r="B1258" s="125">
        <v>42949</v>
      </c>
      <c r="C1258">
        <v>25.1</v>
      </c>
      <c r="D1258">
        <v>25.12</v>
      </c>
      <c r="E1258">
        <v>25.02</v>
      </c>
      <c r="F1258">
        <v>25.06</v>
      </c>
      <c r="G1258">
        <v>1610000</v>
      </c>
    </row>
    <row r="1259" spans="1:7">
      <c r="A1259">
        <f t="shared" si="31"/>
        <v>1256</v>
      </c>
      <c r="B1259" s="125">
        <v>43010</v>
      </c>
      <c r="C1259">
        <v>25.14</v>
      </c>
      <c r="D1259">
        <v>25.5</v>
      </c>
      <c r="E1259">
        <v>25</v>
      </c>
      <c r="F1259">
        <v>25.08</v>
      </c>
      <c r="G1259">
        <v>1459000</v>
      </c>
    </row>
    <row r="1260" spans="1:7">
      <c r="A1260">
        <f t="shared" si="31"/>
        <v>1257</v>
      </c>
      <c r="B1260" s="125" t="s">
        <v>283</v>
      </c>
      <c r="C1260">
        <v>25.3</v>
      </c>
      <c r="D1260">
        <v>25.3</v>
      </c>
      <c r="E1260">
        <v>25.08</v>
      </c>
      <c r="F1260">
        <v>25.1</v>
      </c>
      <c r="G1260">
        <v>1297900</v>
      </c>
    </row>
    <row r="1261" spans="1:7">
      <c r="A1261">
        <f t="shared" si="31"/>
        <v>1258</v>
      </c>
      <c r="B1261" s="125" t="s">
        <v>282</v>
      </c>
      <c r="C1261">
        <v>25.2</v>
      </c>
      <c r="D1261">
        <v>25.2</v>
      </c>
      <c r="E1261">
        <v>25.06</v>
      </c>
      <c r="F1261">
        <v>25.1</v>
      </c>
      <c r="G1261">
        <v>2400300</v>
      </c>
    </row>
    <row r="1262" spans="1:7">
      <c r="A1262">
        <f t="shared" si="31"/>
        <v>1259</v>
      </c>
      <c r="B1262" s="125" t="s">
        <v>281</v>
      </c>
      <c r="C1262">
        <v>25</v>
      </c>
      <c r="D1262">
        <v>25.22</v>
      </c>
      <c r="E1262">
        <v>24.92</v>
      </c>
      <c r="F1262">
        <v>25</v>
      </c>
      <c r="G1262">
        <v>2242500</v>
      </c>
    </row>
    <row r="1263" spans="1:7">
      <c r="A1263">
        <f t="shared" si="31"/>
        <v>1260</v>
      </c>
      <c r="B1263" s="125" t="s">
        <v>280</v>
      </c>
      <c r="C1263">
        <v>25</v>
      </c>
      <c r="D1263">
        <v>25</v>
      </c>
      <c r="E1263">
        <v>24.92</v>
      </c>
      <c r="F1263">
        <v>24.92</v>
      </c>
      <c r="G1263">
        <v>1997700</v>
      </c>
    </row>
    <row r="1264" spans="1:7">
      <c r="A1264">
        <f t="shared" si="31"/>
        <v>1261</v>
      </c>
      <c r="B1264" s="125" t="s">
        <v>279</v>
      </c>
      <c r="C1264">
        <v>24.82</v>
      </c>
      <c r="D1264">
        <v>24.92</v>
      </c>
      <c r="E1264">
        <v>24.82</v>
      </c>
      <c r="F1264">
        <v>24.88</v>
      </c>
      <c r="G1264">
        <v>3030500</v>
      </c>
    </row>
    <row r="1265" spans="1:7">
      <c r="A1265">
        <f t="shared" si="31"/>
        <v>1262</v>
      </c>
      <c r="B1265" s="125" t="s">
        <v>278</v>
      </c>
      <c r="C1265">
        <v>24.4</v>
      </c>
      <c r="D1265">
        <v>24.62</v>
      </c>
      <c r="E1265">
        <v>24.4</v>
      </c>
      <c r="F1265">
        <v>24.48</v>
      </c>
      <c r="G1265">
        <v>935600</v>
      </c>
    </row>
    <row r="1266" spans="1:7">
      <c r="A1266">
        <f t="shared" si="31"/>
        <v>1263</v>
      </c>
      <c r="B1266" s="125" t="s">
        <v>277</v>
      </c>
      <c r="C1266">
        <v>24.6</v>
      </c>
      <c r="D1266">
        <v>24.68</v>
      </c>
      <c r="E1266">
        <v>24.24</v>
      </c>
      <c r="F1266">
        <v>24.24</v>
      </c>
      <c r="G1266">
        <v>1154200</v>
      </c>
    </row>
    <row r="1267" spans="1:7">
      <c r="A1267">
        <f t="shared" si="31"/>
        <v>1264</v>
      </c>
      <c r="B1267" s="125" t="s">
        <v>276</v>
      </c>
      <c r="C1267">
        <v>24.2</v>
      </c>
      <c r="D1267">
        <v>24.22</v>
      </c>
      <c r="E1267">
        <v>24.08</v>
      </c>
      <c r="F1267">
        <v>24.2</v>
      </c>
      <c r="G1267">
        <v>2589100</v>
      </c>
    </row>
    <row r="1268" spans="1:7">
      <c r="A1268">
        <f t="shared" si="31"/>
        <v>1265</v>
      </c>
      <c r="B1268" s="125" t="s">
        <v>275</v>
      </c>
      <c r="C1268">
        <v>24.3</v>
      </c>
      <c r="D1268">
        <v>24.7</v>
      </c>
      <c r="E1268">
        <v>24.26</v>
      </c>
      <c r="F1268">
        <v>24.3</v>
      </c>
      <c r="G1268">
        <v>1307900</v>
      </c>
    </row>
    <row r="1269" spans="1:7">
      <c r="A1269">
        <f t="shared" si="31"/>
        <v>1266</v>
      </c>
      <c r="B1269" s="125" t="s">
        <v>274</v>
      </c>
      <c r="C1269">
        <v>24.14</v>
      </c>
      <c r="D1269">
        <v>24.48</v>
      </c>
      <c r="E1269">
        <v>24.06</v>
      </c>
      <c r="F1269">
        <v>24.08</v>
      </c>
      <c r="G1269">
        <v>3425700</v>
      </c>
    </row>
    <row r="1270" spans="1:7">
      <c r="A1270">
        <f t="shared" si="31"/>
        <v>1267</v>
      </c>
      <c r="B1270" s="125" t="s">
        <v>273</v>
      </c>
      <c r="C1270">
        <v>23.88</v>
      </c>
      <c r="D1270">
        <v>24.42</v>
      </c>
      <c r="E1270">
        <v>23.88</v>
      </c>
      <c r="F1270">
        <v>24.2</v>
      </c>
      <c r="G1270">
        <v>1400300</v>
      </c>
    </row>
    <row r="1271" spans="1:7">
      <c r="A1271">
        <f t="shared" si="31"/>
        <v>1268</v>
      </c>
      <c r="B1271" s="125" t="s">
        <v>272</v>
      </c>
      <c r="C1271">
        <v>24.3</v>
      </c>
      <c r="D1271">
        <v>24.32</v>
      </c>
      <c r="E1271">
        <v>24.02</v>
      </c>
      <c r="F1271">
        <v>24.14</v>
      </c>
      <c r="G1271">
        <v>1433200</v>
      </c>
    </row>
    <row r="1272" spans="1:7">
      <c r="A1272">
        <f t="shared" si="31"/>
        <v>1269</v>
      </c>
      <c r="B1272" s="125">
        <v>42738</v>
      </c>
      <c r="C1272">
        <v>24.14</v>
      </c>
      <c r="D1272">
        <v>24.3</v>
      </c>
      <c r="E1272">
        <v>24.14</v>
      </c>
      <c r="F1272">
        <v>24.2</v>
      </c>
      <c r="G1272">
        <v>446300</v>
      </c>
    </row>
    <row r="1273" spans="1:7">
      <c r="A1273">
        <f t="shared" si="31"/>
        <v>1270</v>
      </c>
      <c r="B1273" s="125">
        <v>42769</v>
      </c>
      <c r="C1273">
        <v>24.2</v>
      </c>
      <c r="D1273">
        <v>24.6</v>
      </c>
      <c r="E1273">
        <v>24.18</v>
      </c>
      <c r="F1273">
        <v>24.32</v>
      </c>
      <c r="G1273">
        <v>1370900</v>
      </c>
    </row>
    <row r="1274" spans="1:7">
      <c r="A1274">
        <f t="shared" si="31"/>
        <v>1271</v>
      </c>
      <c r="B1274" s="125">
        <v>42797</v>
      </c>
      <c r="C1274">
        <v>24.6</v>
      </c>
      <c r="D1274">
        <v>24.6</v>
      </c>
      <c r="E1274">
        <v>24.3</v>
      </c>
      <c r="F1274">
        <v>24.38</v>
      </c>
      <c r="G1274">
        <v>517100</v>
      </c>
    </row>
    <row r="1275" spans="1:7">
      <c r="A1275">
        <f t="shared" si="31"/>
        <v>1272</v>
      </c>
      <c r="B1275" s="125">
        <v>42889</v>
      </c>
      <c r="C1275">
        <v>24.2</v>
      </c>
      <c r="D1275">
        <v>24.48</v>
      </c>
      <c r="E1275">
        <v>24.2</v>
      </c>
      <c r="F1275">
        <v>24.38</v>
      </c>
      <c r="G1275">
        <v>1254900</v>
      </c>
    </row>
    <row r="1276" spans="1:7">
      <c r="A1276">
        <f t="shared" si="31"/>
        <v>1273</v>
      </c>
      <c r="B1276" s="125">
        <v>42919</v>
      </c>
      <c r="C1276">
        <v>24.7</v>
      </c>
      <c r="D1276">
        <v>24.7</v>
      </c>
      <c r="E1276">
        <v>24.48</v>
      </c>
      <c r="F1276">
        <v>24.58</v>
      </c>
      <c r="G1276">
        <v>903300</v>
      </c>
    </row>
    <row r="1277" spans="1:7">
      <c r="A1277">
        <f t="shared" si="31"/>
        <v>1274</v>
      </c>
      <c r="B1277" s="125">
        <v>42950</v>
      </c>
      <c r="C1277">
        <v>24.48</v>
      </c>
      <c r="D1277">
        <v>24.66</v>
      </c>
      <c r="E1277">
        <v>24.06</v>
      </c>
      <c r="F1277">
        <v>24.4</v>
      </c>
      <c r="G1277">
        <v>623700</v>
      </c>
    </row>
    <row r="1278" spans="1:7">
      <c r="A1278">
        <f t="shared" si="31"/>
        <v>1275</v>
      </c>
      <c r="B1278" s="125">
        <v>42981</v>
      </c>
      <c r="C1278">
        <v>24.46</v>
      </c>
      <c r="D1278">
        <v>24.58</v>
      </c>
      <c r="E1278">
        <v>24.32</v>
      </c>
      <c r="F1278">
        <v>24.38</v>
      </c>
      <c r="G1278">
        <v>718300</v>
      </c>
    </row>
    <row r="1279" spans="1:7">
      <c r="A1279">
        <f t="shared" si="31"/>
        <v>1276</v>
      </c>
      <c r="B1279" s="125">
        <v>43011</v>
      </c>
      <c r="C1279">
        <v>24.36</v>
      </c>
      <c r="D1279">
        <v>24.4</v>
      </c>
      <c r="E1279">
        <v>24.34</v>
      </c>
      <c r="F1279">
        <v>24.38</v>
      </c>
      <c r="G1279">
        <v>1289800</v>
      </c>
    </row>
    <row r="1280" spans="1:7">
      <c r="A1280">
        <f t="shared" si="31"/>
        <v>1277</v>
      </c>
      <c r="B1280" s="125" t="s">
        <v>271</v>
      </c>
      <c r="C1280">
        <v>24.64</v>
      </c>
      <c r="D1280">
        <v>24.64</v>
      </c>
      <c r="E1280">
        <v>24.36</v>
      </c>
      <c r="F1280">
        <v>24.46</v>
      </c>
      <c r="G1280">
        <v>951100</v>
      </c>
    </row>
    <row r="1281" spans="1:7">
      <c r="A1281">
        <f t="shared" si="31"/>
        <v>1278</v>
      </c>
      <c r="B1281" s="125" t="s">
        <v>270</v>
      </c>
      <c r="C1281">
        <v>24.88</v>
      </c>
      <c r="D1281">
        <v>24.88</v>
      </c>
      <c r="E1281">
        <v>24.46</v>
      </c>
      <c r="F1281">
        <v>24.5</v>
      </c>
      <c r="G1281">
        <v>1339900</v>
      </c>
    </row>
    <row r="1282" spans="1:7">
      <c r="A1282">
        <f t="shared" si="31"/>
        <v>1279</v>
      </c>
      <c r="B1282" s="125" t="s">
        <v>269</v>
      </c>
      <c r="C1282">
        <v>24.72</v>
      </c>
      <c r="D1282">
        <v>24.72</v>
      </c>
      <c r="E1282">
        <v>24.48</v>
      </c>
      <c r="F1282">
        <v>24.5</v>
      </c>
      <c r="G1282">
        <v>1242100</v>
      </c>
    </row>
    <row r="1283" spans="1:7">
      <c r="A1283">
        <f t="shared" si="31"/>
        <v>1280</v>
      </c>
      <c r="B1283" s="125" t="s">
        <v>268</v>
      </c>
      <c r="C1283">
        <v>24.94</v>
      </c>
      <c r="D1283">
        <v>24.94</v>
      </c>
      <c r="E1283">
        <v>24.38</v>
      </c>
      <c r="F1283">
        <v>24.7</v>
      </c>
      <c r="G1283">
        <v>1487800</v>
      </c>
    </row>
    <row r="1284" spans="1:7">
      <c r="A1284">
        <f t="shared" ref="A1284:A1327" si="32">A1283+1</f>
        <v>1281</v>
      </c>
      <c r="B1284" s="125" t="s">
        <v>267</v>
      </c>
      <c r="C1284">
        <v>24.88</v>
      </c>
      <c r="D1284">
        <v>24.88</v>
      </c>
      <c r="E1284">
        <v>24.72</v>
      </c>
      <c r="F1284">
        <v>24.76</v>
      </c>
      <c r="G1284">
        <v>3074600</v>
      </c>
    </row>
    <row r="1285" spans="1:7">
      <c r="A1285">
        <f t="shared" si="32"/>
        <v>1282</v>
      </c>
      <c r="B1285" s="125" t="s">
        <v>266</v>
      </c>
      <c r="C1285">
        <v>24.56</v>
      </c>
      <c r="D1285">
        <v>24.9</v>
      </c>
      <c r="E1285">
        <v>24.56</v>
      </c>
      <c r="F1285">
        <v>24.8</v>
      </c>
      <c r="G1285">
        <v>859800</v>
      </c>
    </row>
    <row r="1286" spans="1:7">
      <c r="A1286">
        <f t="shared" si="32"/>
        <v>1283</v>
      </c>
      <c r="B1286" s="125" t="s">
        <v>265</v>
      </c>
      <c r="C1286">
        <v>24.98</v>
      </c>
      <c r="D1286">
        <v>25</v>
      </c>
      <c r="E1286">
        <v>24.78</v>
      </c>
      <c r="F1286">
        <v>24.82</v>
      </c>
      <c r="G1286">
        <v>2409800</v>
      </c>
    </row>
    <row r="1287" spans="1:7">
      <c r="A1287">
        <f t="shared" si="32"/>
        <v>1284</v>
      </c>
      <c r="B1287" s="125" t="s">
        <v>264</v>
      </c>
      <c r="C1287">
        <v>24.96</v>
      </c>
      <c r="D1287">
        <v>24.96</v>
      </c>
      <c r="E1287">
        <v>24.7</v>
      </c>
      <c r="F1287">
        <v>24.8</v>
      </c>
      <c r="G1287">
        <v>1223600</v>
      </c>
    </row>
    <row r="1288" spans="1:7">
      <c r="A1288">
        <f t="shared" si="32"/>
        <v>1285</v>
      </c>
      <c r="B1288" s="125" t="s">
        <v>263</v>
      </c>
      <c r="C1288">
        <v>24.98</v>
      </c>
      <c r="D1288">
        <v>24.98</v>
      </c>
      <c r="E1288">
        <v>24.54</v>
      </c>
      <c r="F1288">
        <v>24.68</v>
      </c>
      <c r="G1288">
        <v>1283200</v>
      </c>
    </row>
    <row r="1289" spans="1:7">
      <c r="A1289">
        <f t="shared" si="32"/>
        <v>1286</v>
      </c>
      <c r="B1289" s="125" t="s">
        <v>262</v>
      </c>
      <c r="C1289">
        <v>24.66</v>
      </c>
      <c r="D1289">
        <v>24.78</v>
      </c>
      <c r="E1289">
        <v>24.48</v>
      </c>
      <c r="F1289">
        <v>24.48</v>
      </c>
      <c r="G1289">
        <v>2388000</v>
      </c>
    </row>
    <row r="1290" spans="1:7">
      <c r="A1290">
        <f t="shared" si="32"/>
        <v>1287</v>
      </c>
      <c r="B1290" s="125" t="s">
        <v>261</v>
      </c>
      <c r="C1290">
        <v>24.58</v>
      </c>
      <c r="D1290">
        <v>24.7</v>
      </c>
      <c r="E1290">
        <v>24.54</v>
      </c>
      <c r="F1290">
        <v>24.7</v>
      </c>
      <c r="G1290">
        <v>695200</v>
      </c>
    </row>
    <row r="1291" spans="1:7">
      <c r="A1291">
        <f t="shared" si="32"/>
        <v>1288</v>
      </c>
      <c r="B1291" s="125" t="s">
        <v>260</v>
      </c>
      <c r="C1291">
        <v>24.82</v>
      </c>
      <c r="D1291">
        <v>24.94</v>
      </c>
      <c r="E1291">
        <v>24.74</v>
      </c>
      <c r="F1291">
        <v>24.78</v>
      </c>
      <c r="G1291">
        <v>1029800</v>
      </c>
    </row>
    <row r="1292" spans="1:7">
      <c r="A1292">
        <f t="shared" si="32"/>
        <v>1289</v>
      </c>
      <c r="B1292" s="125" t="s">
        <v>259</v>
      </c>
      <c r="C1292">
        <v>24.96</v>
      </c>
      <c r="D1292">
        <v>24.96</v>
      </c>
      <c r="E1292">
        <v>24.76</v>
      </c>
      <c r="F1292">
        <v>24.78</v>
      </c>
      <c r="G1292">
        <v>1162000</v>
      </c>
    </row>
    <row r="1293" spans="1:7">
      <c r="A1293">
        <f t="shared" si="32"/>
        <v>1290</v>
      </c>
      <c r="B1293" s="125" t="s">
        <v>258</v>
      </c>
      <c r="C1293">
        <v>24.7</v>
      </c>
      <c r="D1293">
        <v>24.8</v>
      </c>
      <c r="E1293">
        <v>24.64</v>
      </c>
      <c r="F1293">
        <v>24.78</v>
      </c>
      <c r="G1293">
        <v>1561500</v>
      </c>
    </row>
    <row r="1294" spans="1:7">
      <c r="A1294">
        <f t="shared" si="32"/>
        <v>1291</v>
      </c>
      <c r="B1294" s="125" t="s">
        <v>257</v>
      </c>
      <c r="C1294">
        <v>24.8</v>
      </c>
      <c r="D1294">
        <v>24.8</v>
      </c>
      <c r="E1294">
        <v>24.52</v>
      </c>
      <c r="F1294">
        <v>24.68</v>
      </c>
      <c r="G1294">
        <v>2142200</v>
      </c>
    </row>
    <row r="1295" spans="1:7">
      <c r="A1295">
        <f t="shared" si="32"/>
        <v>1292</v>
      </c>
      <c r="B1295" s="125">
        <v>42798</v>
      </c>
      <c r="C1295">
        <v>24.6</v>
      </c>
      <c r="D1295">
        <v>24.9</v>
      </c>
      <c r="E1295">
        <v>24.6</v>
      </c>
      <c r="F1295">
        <v>24.7</v>
      </c>
      <c r="G1295">
        <v>461400</v>
      </c>
    </row>
    <row r="1296" spans="1:7">
      <c r="A1296">
        <f t="shared" si="32"/>
        <v>1293</v>
      </c>
      <c r="B1296" s="125">
        <v>42829</v>
      </c>
      <c r="C1296">
        <v>24.54</v>
      </c>
      <c r="D1296">
        <v>24.92</v>
      </c>
      <c r="E1296">
        <v>24.54</v>
      </c>
      <c r="F1296">
        <v>24.92</v>
      </c>
      <c r="G1296">
        <v>772000</v>
      </c>
    </row>
    <row r="1297" spans="1:7">
      <c r="A1297">
        <f t="shared" si="32"/>
        <v>1294</v>
      </c>
      <c r="B1297" s="125">
        <v>42859</v>
      </c>
      <c r="C1297">
        <v>24.72</v>
      </c>
      <c r="D1297">
        <v>24.92</v>
      </c>
      <c r="E1297">
        <v>24.52</v>
      </c>
      <c r="F1297">
        <v>24.62</v>
      </c>
      <c r="G1297">
        <v>1778700</v>
      </c>
    </row>
    <row r="1298" spans="1:7">
      <c r="A1298">
        <f t="shared" si="32"/>
        <v>1295</v>
      </c>
      <c r="B1298" s="125">
        <v>42890</v>
      </c>
      <c r="C1298">
        <v>24.7</v>
      </c>
      <c r="D1298">
        <v>24.7</v>
      </c>
      <c r="E1298">
        <v>24.62</v>
      </c>
      <c r="F1298">
        <v>24.68</v>
      </c>
      <c r="G1298">
        <v>1272700</v>
      </c>
    </row>
    <row r="1299" spans="1:7">
      <c r="A1299">
        <f t="shared" si="32"/>
        <v>1296</v>
      </c>
      <c r="B1299" s="125">
        <v>42920</v>
      </c>
      <c r="C1299">
        <v>24.86</v>
      </c>
      <c r="D1299">
        <v>24.86</v>
      </c>
      <c r="E1299">
        <v>24.6</v>
      </c>
      <c r="F1299">
        <v>24.68</v>
      </c>
      <c r="G1299">
        <v>1957500</v>
      </c>
    </row>
    <row r="1300" spans="1:7">
      <c r="A1300">
        <f t="shared" si="32"/>
        <v>1297</v>
      </c>
      <c r="B1300" s="125">
        <v>43012</v>
      </c>
      <c r="C1300">
        <v>24.6</v>
      </c>
      <c r="D1300">
        <v>24.66</v>
      </c>
      <c r="E1300">
        <v>24.4</v>
      </c>
      <c r="F1300">
        <v>24.46</v>
      </c>
      <c r="G1300">
        <v>323200</v>
      </c>
    </row>
    <row r="1301" spans="1:7">
      <c r="A1301">
        <f t="shared" si="32"/>
        <v>1298</v>
      </c>
      <c r="B1301" s="125">
        <v>43043</v>
      </c>
      <c r="C1301">
        <v>24.58</v>
      </c>
      <c r="D1301">
        <v>24.58</v>
      </c>
      <c r="E1301">
        <v>24.36</v>
      </c>
      <c r="F1301">
        <v>24.46</v>
      </c>
      <c r="G1301">
        <v>1629200</v>
      </c>
    </row>
    <row r="1302" spans="1:7">
      <c r="A1302">
        <f t="shared" si="32"/>
        <v>1299</v>
      </c>
      <c r="B1302" s="125">
        <v>43073</v>
      </c>
      <c r="C1302">
        <v>24.48</v>
      </c>
      <c r="D1302">
        <v>24.52</v>
      </c>
      <c r="E1302">
        <v>24.44</v>
      </c>
      <c r="F1302">
        <v>24.48</v>
      </c>
      <c r="G1302">
        <v>3192100</v>
      </c>
    </row>
    <row r="1303" spans="1:7">
      <c r="A1303">
        <f t="shared" si="32"/>
        <v>1300</v>
      </c>
      <c r="B1303" s="125" t="s">
        <v>256</v>
      </c>
      <c r="C1303">
        <v>24.48</v>
      </c>
      <c r="D1303">
        <v>24.48</v>
      </c>
      <c r="E1303">
        <v>24</v>
      </c>
      <c r="F1303">
        <v>24.1</v>
      </c>
      <c r="G1303">
        <v>2629000</v>
      </c>
    </row>
    <row r="1304" spans="1:7">
      <c r="A1304">
        <f t="shared" si="32"/>
        <v>1301</v>
      </c>
      <c r="B1304" s="125" t="s">
        <v>255</v>
      </c>
      <c r="C1304">
        <v>24.06</v>
      </c>
      <c r="D1304">
        <v>24.06</v>
      </c>
      <c r="E1304">
        <v>23.66</v>
      </c>
      <c r="F1304">
        <v>23.82</v>
      </c>
      <c r="G1304">
        <v>2370400</v>
      </c>
    </row>
    <row r="1305" spans="1:7">
      <c r="A1305">
        <f t="shared" si="32"/>
        <v>1302</v>
      </c>
      <c r="B1305" s="125" t="s">
        <v>254</v>
      </c>
      <c r="C1305">
        <v>23.82</v>
      </c>
      <c r="D1305">
        <v>24</v>
      </c>
      <c r="E1305">
        <v>23.82</v>
      </c>
      <c r="F1305">
        <v>23.98</v>
      </c>
      <c r="G1305">
        <v>1574300</v>
      </c>
    </row>
    <row r="1306" spans="1:7">
      <c r="A1306">
        <f t="shared" si="32"/>
        <v>1303</v>
      </c>
      <c r="B1306" s="125" t="s">
        <v>253</v>
      </c>
      <c r="C1306">
        <v>23.86</v>
      </c>
      <c r="D1306">
        <v>24.2</v>
      </c>
      <c r="E1306">
        <v>23.86</v>
      </c>
      <c r="F1306">
        <v>24.14</v>
      </c>
      <c r="G1306">
        <v>1239100</v>
      </c>
    </row>
    <row r="1307" spans="1:7">
      <c r="A1307">
        <f t="shared" si="32"/>
        <v>1304</v>
      </c>
      <c r="B1307" s="125" t="s">
        <v>252</v>
      </c>
      <c r="C1307">
        <v>24.32</v>
      </c>
      <c r="D1307">
        <v>24.56</v>
      </c>
      <c r="E1307">
        <v>23.92</v>
      </c>
      <c r="F1307">
        <v>24.16</v>
      </c>
      <c r="G1307">
        <v>1888600</v>
      </c>
    </row>
    <row r="1308" spans="1:7">
      <c r="A1308">
        <f t="shared" si="32"/>
        <v>1305</v>
      </c>
      <c r="B1308" s="125" t="s">
        <v>251</v>
      </c>
      <c r="C1308">
        <v>24.16</v>
      </c>
      <c r="D1308">
        <v>24.24</v>
      </c>
      <c r="E1308">
        <v>24.16</v>
      </c>
      <c r="F1308">
        <v>24.22</v>
      </c>
      <c r="G1308">
        <v>1451400</v>
      </c>
    </row>
    <row r="1309" spans="1:7">
      <c r="A1309">
        <f t="shared" si="32"/>
        <v>1306</v>
      </c>
      <c r="B1309" s="125" t="s">
        <v>250</v>
      </c>
      <c r="C1309">
        <v>24.28</v>
      </c>
      <c r="D1309">
        <v>24.32</v>
      </c>
      <c r="E1309">
        <v>24.22</v>
      </c>
      <c r="F1309">
        <v>24.32</v>
      </c>
      <c r="G1309">
        <v>733100</v>
      </c>
    </row>
    <row r="1310" spans="1:7">
      <c r="A1310">
        <f t="shared" si="32"/>
        <v>1307</v>
      </c>
      <c r="B1310" s="125" t="s">
        <v>249</v>
      </c>
      <c r="C1310">
        <v>24.32</v>
      </c>
      <c r="D1310">
        <v>24.56</v>
      </c>
      <c r="E1310">
        <v>24.24</v>
      </c>
      <c r="F1310">
        <v>24.56</v>
      </c>
      <c r="G1310">
        <v>1251700</v>
      </c>
    </row>
    <row r="1311" spans="1:7">
      <c r="A1311">
        <f t="shared" si="32"/>
        <v>1308</v>
      </c>
      <c r="B1311" s="125" t="s">
        <v>248</v>
      </c>
      <c r="C1311">
        <v>24.58</v>
      </c>
      <c r="D1311">
        <v>24.58</v>
      </c>
      <c r="E1311">
        <v>24.48</v>
      </c>
      <c r="F1311">
        <v>24.52</v>
      </c>
      <c r="G1311">
        <v>607400</v>
      </c>
    </row>
    <row r="1312" spans="1:7">
      <c r="A1312">
        <f t="shared" si="32"/>
        <v>1309</v>
      </c>
      <c r="B1312" s="125" t="s">
        <v>247</v>
      </c>
      <c r="C1312">
        <v>24.94</v>
      </c>
      <c r="D1312">
        <v>24.94</v>
      </c>
      <c r="E1312">
        <v>24.42</v>
      </c>
      <c r="F1312">
        <v>24.52</v>
      </c>
      <c r="G1312">
        <v>1501900</v>
      </c>
    </row>
    <row r="1313" spans="1:7">
      <c r="A1313">
        <f t="shared" si="32"/>
        <v>1310</v>
      </c>
      <c r="B1313" s="125" t="s">
        <v>246</v>
      </c>
      <c r="C1313">
        <v>24.26</v>
      </c>
      <c r="D1313">
        <v>24.54</v>
      </c>
      <c r="E1313">
        <v>24.26</v>
      </c>
      <c r="F1313">
        <v>24.52</v>
      </c>
      <c r="G1313">
        <v>1374500</v>
      </c>
    </row>
    <row r="1314" spans="1:7">
      <c r="A1314">
        <f t="shared" si="32"/>
        <v>1311</v>
      </c>
      <c r="B1314" s="125">
        <v>42771</v>
      </c>
      <c r="C1314">
        <v>24.9</v>
      </c>
      <c r="D1314">
        <v>24.9</v>
      </c>
      <c r="E1314">
        <v>24.54</v>
      </c>
      <c r="F1314">
        <v>24.64</v>
      </c>
      <c r="G1314">
        <v>1417200</v>
      </c>
    </row>
    <row r="1315" spans="1:7">
      <c r="A1315">
        <f t="shared" si="32"/>
        <v>1312</v>
      </c>
      <c r="B1315" s="125">
        <v>42799</v>
      </c>
      <c r="C1315">
        <v>24.6</v>
      </c>
      <c r="D1315">
        <v>24.66</v>
      </c>
      <c r="E1315">
        <v>24.44</v>
      </c>
      <c r="F1315">
        <v>24.6</v>
      </c>
      <c r="G1315">
        <v>677400</v>
      </c>
    </row>
    <row r="1316" spans="1:7">
      <c r="A1316">
        <f t="shared" si="32"/>
        <v>1313</v>
      </c>
      <c r="B1316" s="125">
        <v>42830</v>
      </c>
      <c r="C1316">
        <v>24.88</v>
      </c>
      <c r="D1316">
        <v>24.88</v>
      </c>
      <c r="E1316">
        <v>24.54</v>
      </c>
      <c r="F1316">
        <v>24.64</v>
      </c>
      <c r="G1316">
        <v>744400</v>
      </c>
    </row>
    <row r="1317" spans="1:7">
      <c r="A1317">
        <f t="shared" si="32"/>
        <v>1314</v>
      </c>
      <c r="B1317" s="125">
        <v>42860</v>
      </c>
      <c r="C1317">
        <v>24.58</v>
      </c>
      <c r="D1317">
        <v>24.72</v>
      </c>
      <c r="E1317">
        <v>24.58</v>
      </c>
      <c r="F1317">
        <v>24.7</v>
      </c>
      <c r="G1317">
        <v>284500</v>
      </c>
    </row>
    <row r="1318" spans="1:7">
      <c r="A1318">
        <f t="shared" si="32"/>
        <v>1315</v>
      </c>
      <c r="B1318" s="125">
        <v>42952</v>
      </c>
      <c r="C1318">
        <v>24.88</v>
      </c>
      <c r="D1318">
        <v>25</v>
      </c>
      <c r="E1318">
        <v>24.52</v>
      </c>
      <c r="F1318">
        <v>24.74</v>
      </c>
      <c r="G1318">
        <v>1184400</v>
      </c>
    </row>
    <row r="1319" spans="1:7">
      <c r="A1319">
        <f t="shared" si="32"/>
        <v>1316</v>
      </c>
      <c r="B1319" s="125">
        <v>42983</v>
      </c>
      <c r="C1319">
        <v>25</v>
      </c>
      <c r="D1319">
        <v>25</v>
      </c>
      <c r="E1319">
        <v>24.72</v>
      </c>
      <c r="F1319">
        <v>24.8</v>
      </c>
      <c r="G1319">
        <v>2015800</v>
      </c>
    </row>
    <row r="1320" spans="1:7">
      <c r="A1320">
        <f t="shared" si="32"/>
        <v>1317</v>
      </c>
      <c r="B1320" s="125">
        <v>43044</v>
      </c>
      <c r="C1320">
        <v>24.98</v>
      </c>
      <c r="D1320">
        <v>24.98</v>
      </c>
      <c r="E1320">
        <v>24.74</v>
      </c>
      <c r="F1320">
        <v>24.86</v>
      </c>
      <c r="G1320">
        <v>1498700</v>
      </c>
    </row>
    <row r="1321" spans="1:7">
      <c r="A1321">
        <f t="shared" si="32"/>
        <v>1318</v>
      </c>
      <c r="B1321" s="125">
        <v>43074</v>
      </c>
      <c r="C1321">
        <v>24.64</v>
      </c>
      <c r="D1321">
        <v>24.94</v>
      </c>
      <c r="E1321">
        <v>24.64</v>
      </c>
      <c r="F1321">
        <v>24.92</v>
      </c>
      <c r="G1321">
        <v>554200</v>
      </c>
    </row>
    <row r="1322" spans="1:7">
      <c r="A1322">
        <f t="shared" si="32"/>
        <v>1319</v>
      </c>
      <c r="B1322" s="125" t="s">
        <v>1258</v>
      </c>
      <c r="C1322">
        <v>24.92</v>
      </c>
      <c r="D1322">
        <v>24.92</v>
      </c>
      <c r="E1322">
        <v>24.8</v>
      </c>
      <c r="F1322">
        <v>24.9</v>
      </c>
      <c r="G1322">
        <v>1165200</v>
      </c>
    </row>
    <row r="1323" spans="1:7">
      <c r="A1323">
        <f t="shared" si="32"/>
        <v>1320</v>
      </c>
      <c r="B1323" s="125" t="s">
        <v>245</v>
      </c>
      <c r="C1323">
        <v>25</v>
      </c>
      <c r="D1323">
        <v>25</v>
      </c>
      <c r="E1323">
        <v>24.86</v>
      </c>
      <c r="F1323">
        <v>24.9</v>
      </c>
      <c r="G1323">
        <v>2923200</v>
      </c>
    </row>
    <row r="1324" spans="1:7">
      <c r="A1324">
        <f t="shared" si="32"/>
        <v>1321</v>
      </c>
      <c r="B1324" s="125" t="s">
        <v>244</v>
      </c>
      <c r="C1324">
        <v>25</v>
      </c>
      <c r="D1324">
        <v>25</v>
      </c>
      <c r="E1324">
        <v>24.54</v>
      </c>
      <c r="F1324">
        <v>24.9</v>
      </c>
      <c r="G1324">
        <v>1030400</v>
      </c>
    </row>
    <row r="1325" spans="1:7">
      <c r="A1325">
        <f t="shared" si="32"/>
        <v>1322</v>
      </c>
      <c r="B1325" s="125" t="s">
        <v>243</v>
      </c>
      <c r="C1325">
        <v>24.56</v>
      </c>
      <c r="D1325">
        <v>24.98</v>
      </c>
      <c r="E1325">
        <v>24.56</v>
      </c>
      <c r="F1325">
        <v>24.9</v>
      </c>
      <c r="G1325">
        <v>530600</v>
      </c>
    </row>
    <row r="1326" spans="1:7">
      <c r="A1326">
        <f t="shared" si="32"/>
        <v>1323</v>
      </c>
      <c r="B1326" s="125" t="s">
        <v>242</v>
      </c>
      <c r="C1326">
        <v>24.64</v>
      </c>
      <c r="D1326">
        <v>24.98</v>
      </c>
      <c r="E1326">
        <v>24.64</v>
      </c>
      <c r="F1326">
        <v>24.86</v>
      </c>
      <c r="G1326">
        <v>874500</v>
      </c>
    </row>
    <row r="1327" spans="1:7">
      <c r="A1327">
        <f t="shared" si="32"/>
        <v>1324</v>
      </c>
      <c r="B1327" s="125" t="s">
        <v>241</v>
      </c>
      <c r="C1327">
        <v>24.98</v>
      </c>
      <c r="D1327">
        <v>24.98</v>
      </c>
      <c r="E1327">
        <v>24.74</v>
      </c>
      <c r="F1327">
        <v>24.84</v>
      </c>
      <c r="G1327">
        <v>1328100</v>
      </c>
    </row>
    <row r="1328" spans="1:7">
      <c r="A1328">
        <v>1</v>
      </c>
      <c r="B1328" s="125" t="s">
        <v>240</v>
      </c>
      <c r="C1328">
        <v>24.56</v>
      </c>
      <c r="D1328">
        <v>25</v>
      </c>
      <c r="E1328">
        <v>24.56</v>
      </c>
      <c r="F1328">
        <v>24.76</v>
      </c>
      <c r="G1328">
        <v>1795800</v>
      </c>
    </row>
  </sheetData>
  <sortState ref="A4:G1328">
    <sortCondition descending="1" ref="A4"/>
  </sortState>
  <mergeCells count="3">
    <mergeCell ref="J3:K3"/>
    <mergeCell ref="M34:N34"/>
    <mergeCell ref="M49:N49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0"/>
  <sheetViews>
    <sheetView showGridLines="0" workbookViewId="0">
      <selection activeCell="K51" sqref="K51"/>
    </sheetView>
  </sheetViews>
  <sheetFormatPr defaultRowHeight="14.4"/>
  <cols>
    <col min="1" max="1" width="20.5546875" customWidth="1"/>
    <col min="2" max="2" width="9.109375" bestFit="1" customWidth="1"/>
    <col min="5" max="5" width="9.109375" bestFit="1" customWidth="1"/>
    <col min="8" max="8" width="3.88671875" style="3" customWidth="1"/>
    <col min="9" max="9" width="19" customWidth="1"/>
  </cols>
  <sheetData>
    <row r="1" spans="1:14">
      <c r="A1" t="s">
        <v>1199</v>
      </c>
      <c r="I1" s="97"/>
      <c r="J1" s="292" t="s">
        <v>1237</v>
      </c>
      <c r="K1" s="292"/>
      <c r="L1" s="292" t="s">
        <v>1236</v>
      </c>
      <c r="M1" s="292"/>
    </row>
    <row r="2" spans="1:14">
      <c r="B2" s="44">
        <v>2012</v>
      </c>
      <c r="C2" s="44">
        <f>B2+1</f>
        <v>2013</v>
      </c>
      <c r="D2" s="44">
        <f t="shared" ref="D2:F2" si="0">C2+1</f>
        <v>2014</v>
      </c>
      <c r="E2" s="44">
        <f t="shared" si="0"/>
        <v>2015</v>
      </c>
      <c r="F2" s="44">
        <f t="shared" si="0"/>
        <v>2016</v>
      </c>
      <c r="G2" s="165"/>
      <c r="I2" s="98"/>
      <c r="J2" s="99" t="s">
        <v>1200</v>
      </c>
      <c r="K2" s="99" t="s">
        <v>1235</v>
      </c>
      <c r="L2" s="99" t="s">
        <v>1200</v>
      </c>
      <c r="M2" s="99" t="s">
        <v>1235</v>
      </c>
    </row>
    <row r="3" spans="1:14">
      <c r="A3" t="s">
        <v>1200</v>
      </c>
      <c r="B3" s="86">
        <f>SUM(B4:B10)</f>
        <v>10570.188</v>
      </c>
      <c r="C3" s="86">
        <f>SUM(C4:C10)</f>
        <v>9147.3250000000007</v>
      </c>
      <c r="D3" s="86">
        <f>SUM(D4:D10)</f>
        <v>11129.973000000002</v>
      </c>
      <c r="E3" s="86">
        <f>SUM(E4:E10)</f>
        <v>13649.991</v>
      </c>
      <c r="F3" s="86">
        <f>SUM(F4:F10)</f>
        <v>16505.810000000001</v>
      </c>
      <c r="G3" s="86"/>
      <c r="I3" s="106" t="s">
        <v>1233</v>
      </c>
      <c r="J3" s="102">
        <f>F4</f>
        <v>8345.0789999999997</v>
      </c>
      <c r="K3" s="109">
        <f>F13</f>
        <v>817.16</v>
      </c>
      <c r="L3" s="113">
        <f>J3/J$10</f>
        <v>0.50558433666690694</v>
      </c>
      <c r="M3" s="103">
        <f>K3/K$10</f>
        <v>0.6098158895710557</v>
      </c>
    </row>
    <row r="4" spans="1:14">
      <c r="A4" t="s">
        <v>1201</v>
      </c>
      <c r="B4" s="86">
        <v>4487.9750000000004</v>
      </c>
      <c r="C4" s="86">
        <v>3952.232</v>
      </c>
      <c r="D4" s="86">
        <v>5089.7719999999999</v>
      </c>
      <c r="E4" s="86">
        <v>6976.6970000000001</v>
      </c>
      <c r="F4" s="86">
        <v>8345.0789999999997</v>
      </c>
      <c r="G4" s="86"/>
      <c r="I4" s="107" t="s">
        <v>1196</v>
      </c>
      <c r="J4" s="91">
        <f t="shared" ref="J4:J9" si="1">F5</f>
        <v>109.991</v>
      </c>
      <c r="K4" s="110">
        <f t="shared" ref="K4:K7" si="2">F14</f>
        <v>10.117000000000001</v>
      </c>
      <c r="L4" s="114">
        <f t="shared" ref="L4:L9" si="3">J4/J$10</f>
        <v>6.6637747556769402E-3</v>
      </c>
      <c r="M4" s="92">
        <f t="shared" ref="M4:M9" si="4">K4/K$10</f>
        <v>7.5499380228968276E-3</v>
      </c>
    </row>
    <row r="5" spans="1:14">
      <c r="A5" t="s">
        <v>1202</v>
      </c>
      <c r="B5" s="86">
        <v>258.48399999999998</v>
      </c>
      <c r="C5" s="86">
        <v>178.542</v>
      </c>
      <c r="D5" s="86">
        <v>145.15799999999999</v>
      </c>
      <c r="E5" s="86">
        <v>109.55</v>
      </c>
      <c r="F5" s="86">
        <v>109.991</v>
      </c>
      <c r="G5" s="86"/>
      <c r="I5" s="108" t="s">
        <v>1234</v>
      </c>
      <c r="J5" s="104">
        <f t="shared" si="1"/>
        <v>7738.8410000000003</v>
      </c>
      <c r="K5" s="111">
        <f t="shared" si="2"/>
        <v>370.61</v>
      </c>
      <c r="L5" s="115">
        <f t="shared" si="3"/>
        <v>0.46885557267410688</v>
      </c>
      <c r="M5" s="105">
        <f t="shared" si="4"/>
        <v>0.27657235649558104</v>
      </c>
    </row>
    <row r="6" spans="1:14">
      <c r="A6" t="s">
        <v>1203</v>
      </c>
      <c r="B6" s="86">
        <v>5057.8119999999999</v>
      </c>
      <c r="C6" s="86">
        <v>4696.7340000000004</v>
      </c>
      <c r="D6" s="86">
        <v>5634.3379999999997</v>
      </c>
      <c r="E6" s="86">
        <v>6241.3239999999996</v>
      </c>
      <c r="F6" s="86">
        <v>7738.8410000000003</v>
      </c>
      <c r="G6" s="86"/>
      <c r="I6" s="107" t="s">
        <v>1238</v>
      </c>
      <c r="J6" s="91">
        <f t="shared" si="1"/>
        <v>0</v>
      </c>
      <c r="K6" s="110">
        <f t="shared" si="2"/>
        <v>0</v>
      </c>
      <c r="L6" s="114">
        <f t="shared" si="3"/>
        <v>0</v>
      </c>
      <c r="M6" s="92">
        <f t="shared" si="4"/>
        <v>0</v>
      </c>
    </row>
    <row r="7" spans="1:14">
      <c r="A7" t="s">
        <v>1204</v>
      </c>
      <c r="B7" s="86">
        <v>502.77699999999999</v>
      </c>
      <c r="C7" s="86"/>
      <c r="D7" s="86"/>
      <c r="E7" s="86"/>
      <c r="F7" s="86"/>
      <c r="G7" s="86"/>
      <c r="I7" s="107" t="s">
        <v>1239</v>
      </c>
      <c r="J7" s="91">
        <f t="shared" si="1"/>
        <v>110.693</v>
      </c>
      <c r="K7" s="110">
        <f t="shared" si="2"/>
        <v>25.219000000000001</v>
      </c>
      <c r="L7" s="114">
        <f t="shared" si="3"/>
        <v>6.7063052343386961E-3</v>
      </c>
      <c r="M7" s="92">
        <f t="shared" si="4"/>
        <v>1.8819994761237035E-2</v>
      </c>
    </row>
    <row r="8" spans="1:14">
      <c r="A8" t="s">
        <v>1205</v>
      </c>
      <c r="B8" s="86">
        <v>172.51599999999999</v>
      </c>
      <c r="C8" s="86">
        <v>208.589</v>
      </c>
      <c r="D8" s="86">
        <v>117.063</v>
      </c>
      <c r="E8" s="86">
        <v>123.27500000000001</v>
      </c>
      <c r="F8" s="86">
        <v>110.693</v>
      </c>
      <c r="G8" s="86"/>
      <c r="I8" s="107" t="s">
        <v>1240</v>
      </c>
      <c r="J8" s="91">
        <f t="shared" si="1"/>
        <v>122.542</v>
      </c>
      <c r="K8" s="110">
        <f>SUM(F18:F19)</f>
        <v>116.455</v>
      </c>
      <c r="L8" s="114">
        <f t="shared" si="3"/>
        <v>7.4241736697562852E-3</v>
      </c>
      <c r="M8" s="92">
        <f t="shared" si="4"/>
        <v>8.6906003010423047E-2</v>
      </c>
    </row>
    <row r="9" spans="1:14">
      <c r="A9" t="s">
        <v>1206</v>
      </c>
      <c r="B9" s="86">
        <v>62.921999999999997</v>
      </c>
      <c r="C9" s="86">
        <v>79.75</v>
      </c>
      <c r="D9" s="86">
        <v>78.799000000000007</v>
      </c>
      <c r="E9" s="86">
        <v>125.846</v>
      </c>
      <c r="F9" s="86">
        <v>122.542</v>
      </c>
      <c r="G9" s="86"/>
      <c r="I9" s="94" t="s">
        <v>1241</v>
      </c>
      <c r="J9" s="91">
        <f t="shared" si="1"/>
        <v>78.664000000000001</v>
      </c>
      <c r="K9" s="110">
        <f>F20</f>
        <v>0.45</v>
      </c>
      <c r="L9" s="114">
        <f t="shared" si="3"/>
        <v>4.7658369992142156E-3</v>
      </c>
      <c r="M9" s="92">
        <f t="shared" si="4"/>
        <v>3.3581813880632325E-4</v>
      </c>
    </row>
    <row r="10" spans="1:14">
      <c r="A10" t="s">
        <v>1207</v>
      </c>
      <c r="B10" s="86">
        <v>27.702000000000002</v>
      </c>
      <c r="C10" s="86">
        <v>31.478000000000002</v>
      </c>
      <c r="D10" s="86">
        <v>64.843000000000004</v>
      </c>
      <c r="E10" s="86">
        <v>73.299000000000007</v>
      </c>
      <c r="F10" s="86">
        <v>78.664000000000001</v>
      </c>
      <c r="G10" s="86"/>
      <c r="I10" s="44" t="s">
        <v>1242</v>
      </c>
      <c r="J10" s="100">
        <f>SUM(J3:J9)</f>
        <v>16505.810000000001</v>
      </c>
      <c r="K10" s="112">
        <f>SUM(K3:K9)</f>
        <v>1340.011</v>
      </c>
      <c r="L10" s="116">
        <f>SUM(L3:L9)</f>
        <v>0.99999999999999989</v>
      </c>
      <c r="M10" s="101">
        <f>SUM(M3:M9)</f>
        <v>1</v>
      </c>
    </row>
    <row r="11" spans="1:14">
      <c r="B11" s="86"/>
      <c r="C11" s="86"/>
      <c r="D11" s="86"/>
      <c r="E11" s="86"/>
      <c r="F11" s="86"/>
      <c r="G11" s="86"/>
    </row>
    <row r="12" spans="1:14">
      <c r="A12" t="s">
        <v>1208</v>
      </c>
      <c r="B12" s="86"/>
      <c r="C12" s="86"/>
      <c r="D12" s="86"/>
      <c r="E12" s="86"/>
      <c r="F12" s="86"/>
      <c r="G12" s="86"/>
    </row>
    <row r="13" spans="1:14">
      <c r="A13" t="s">
        <v>1201</v>
      </c>
      <c r="B13" s="86">
        <v>1069.5039999999999</v>
      </c>
      <c r="C13" s="86">
        <v>734.68899999999996</v>
      </c>
      <c r="D13" s="86">
        <v>985.875</v>
      </c>
      <c r="E13" s="86">
        <v>775.60599999999999</v>
      </c>
      <c r="F13" s="86">
        <v>817.16</v>
      </c>
      <c r="G13" s="86"/>
      <c r="J13" s="44">
        <v>2012</v>
      </c>
      <c r="K13" s="44">
        <f>J13+1</f>
        <v>2013</v>
      </c>
      <c r="L13" s="44">
        <f t="shared" ref="L13" si="5">K13+1</f>
        <v>2014</v>
      </c>
      <c r="M13" s="44">
        <f t="shared" ref="M13" si="6">L13+1</f>
        <v>2015</v>
      </c>
      <c r="N13" s="44">
        <f t="shared" ref="N13" si="7">M13+1</f>
        <v>2016</v>
      </c>
    </row>
    <row r="14" spans="1:14">
      <c r="A14" t="s">
        <v>1202</v>
      </c>
      <c r="B14" s="86">
        <v>109.34</v>
      </c>
      <c r="C14" s="86">
        <v>45.804000000000002</v>
      </c>
      <c r="D14" s="86">
        <v>20.588999999999999</v>
      </c>
      <c r="E14" s="86">
        <v>4.7210000000000001</v>
      </c>
      <c r="F14" s="86">
        <v>10.117000000000001</v>
      </c>
      <c r="G14" s="86"/>
      <c r="I14" s="45" t="s">
        <v>1366</v>
      </c>
      <c r="J14" s="93"/>
      <c r="K14" s="93"/>
      <c r="L14" s="93"/>
      <c r="M14" s="93"/>
      <c r="N14" s="93"/>
    </row>
    <row r="15" spans="1:14">
      <c r="A15" t="s">
        <v>1203</v>
      </c>
      <c r="B15" s="86">
        <v>187.73599999999999</v>
      </c>
      <c r="C15" s="86">
        <v>329.27499999999998</v>
      </c>
      <c r="D15" s="86">
        <v>288.077</v>
      </c>
      <c r="E15" s="86">
        <v>218.91200000000001</v>
      </c>
      <c r="F15" s="86">
        <v>370.61</v>
      </c>
      <c r="G15" s="86"/>
      <c r="I15" s="187" t="str">
        <f>A33</f>
        <v xml:space="preserve">  - Palm Products</v>
      </c>
      <c r="J15" s="115">
        <f t="shared" ref="J15:N15" si="8">B33</f>
        <v>0.42458800165143706</v>
      </c>
      <c r="K15" s="115">
        <f t="shared" si="8"/>
        <v>0.43206423735900928</v>
      </c>
      <c r="L15" s="115">
        <f t="shared" si="8"/>
        <v>0.45730317584777602</v>
      </c>
      <c r="M15" s="115">
        <f t="shared" si="8"/>
        <v>0.51111367033135768</v>
      </c>
      <c r="N15" s="115">
        <f t="shared" si="8"/>
        <v>0.50558433666690694</v>
      </c>
    </row>
    <row r="16" spans="1:14">
      <c r="A16" t="s">
        <v>1204</v>
      </c>
      <c r="B16" s="86">
        <v>27.744</v>
      </c>
      <c r="C16" s="86"/>
      <c r="D16" s="86"/>
      <c r="E16" s="86"/>
      <c r="F16" s="86"/>
      <c r="G16" s="86"/>
      <c r="I16" s="187" t="str">
        <f>A35</f>
        <v xml:space="preserve">  - Manufacturing</v>
      </c>
      <c r="J16" s="115">
        <f t="shared" ref="J16:N16" si="9">B35</f>
        <v>0.47849782804241514</v>
      </c>
      <c r="K16" s="115">
        <f t="shared" si="9"/>
        <v>0.5134543705400213</v>
      </c>
      <c r="L16" s="115">
        <f t="shared" si="9"/>
        <v>0.50623105734398444</v>
      </c>
      <c r="M16" s="115">
        <f t="shared" si="9"/>
        <v>0.4572401549568787</v>
      </c>
      <c r="N16" s="115">
        <f t="shared" si="9"/>
        <v>0.46885557267410688</v>
      </c>
    </row>
    <row r="17" spans="1:14">
      <c r="A17" t="s">
        <v>1205</v>
      </c>
      <c r="B17" s="86">
        <v>36.878999999999998</v>
      </c>
      <c r="C17" s="86">
        <v>80.807000000000002</v>
      </c>
      <c r="D17" s="86">
        <v>45.671999999999997</v>
      </c>
      <c r="E17" s="86">
        <v>49.448</v>
      </c>
      <c r="F17" s="86">
        <v>25.219000000000001</v>
      </c>
      <c r="G17" s="86"/>
      <c r="I17" s="54" t="str">
        <f>A34</f>
        <v xml:space="preserve">  - Rubber</v>
      </c>
      <c r="J17" s="114">
        <f t="shared" ref="J17:N17" si="10">B34</f>
        <v>2.4454058906047838E-2</v>
      </c>
      <c r="K17" s="114">
        <f t="shared" si="10"/>
        <v>1.9518493111374088E-2</v>
      </c>
      <c r="L17" s="114">
        <f t="shared" si="10"/>
        <v>1.3042080155989594E-2</v>
      </c>
      <c r="M17" s="114">
        <f t="shared" si="10"/>
        <v>8.0256463172759598E-3</v>
      </c>
      <c r="N17" s="114">
        <f t="shared" si="10"/>
        <v>6.6637747556769402E-3</v>
      </c>
    </row>
    <row r="18" spans="1:14">
      <c r="A18" t="s">
        <v>1209</v>
      </c>
      <c r="B18" s="86">
        <v>35.127000000000002</v>
      </c>
      <c r="C18" s="86">
        <v>59.116999999999997</v>
      </c>
      <c r="D18" s="86">
        <v>33.661999999999999</v>
      </c>
      <c r="E18" s="86">
        <v>70.713999999999999</v>
      </c>
      <c r="F18" s="86">
        <v>60.006</v>
      </c>
      <c r="G18" s="86"/>
      <c r="I18" s="54" t="str">
        <f>A36</f>
        <v xml:space="preserve">  - Retailing</v>
      </c>
      <c r="J18" s="114">
        <f t="shared" ref="J18:N21" si="11">B36</f>
        <v>4.7565568370212523E-2</v>
      </c>
      <c r="K18" s="114">
        <f t="shared" si="11"/>
        <v>0</v>
      </c>
      <c r="L18" s="114">
        <f t="shared" si="11"/>
        <v>0</v>
      </c>
      <c r="M18" s="114">
        <f t="shared" si="11"/>
        <v>0</v>
      </c>
      <c r="N18" s="114">
        <f t="shared" si="11"/>
        <v>0</v>
      </c>
    </row>
    <row r="19" spans="1:14">
      <c r="A19" t="s">
        <v>1210</v>
      </c>
      <c r="B19" s="86">
        <v>27.442</v>
      </c>
      <c r="C19" s="86">
        <v>29.363</v>
      </c>
      <c r="D19" s="86">
        <v>36.109000000000002</v>
      </c>
      <c r="E19" s="86">
        <v>43.302</v>
      </c>
      <c r="F19" s="86">
        <v>56.448999999999998</v>
      </c>
      <c r="G19" s="86"/>
      <c r="I19" s="54" t="str">
        <f>A37</f>
        <v xml:space="preserve">  - Property Dev</v>
      </c>
      <c r="J19" s="114">
        <f t="shared" si="11"/>
        <v>1.6320996372060741E-2</v>
      </c>
      <c r="K19" s="114">
        <f t="shared" si="11"/>
        <v>2.2803278554112811E-2</v>
      </c>
      <c r="L19" s="114">
        <f t="shared" si="11"/>
        <v>1.0517815272328153E-2</v>
      </c>
      <c r="M19" s="114">
        <f t="shared" si="11"/>
        <v>9.0311414857343134E-3</v>
      </c>
      <c r="N19" s="114">
        <f t="shared" si="11"/>
        <v>6.7063052343386961E-3</v>
      </c>
    </row>
    <row r="20" spans="1:14">
      <c r="A20" t="s">
        <v>1207</v>
      </c>
      <c r="B20" s="86">
        <v>4.4039999999999999</v>
      </c>
      <c r="C20" s="86">
        <v>-9.0649999999999995</v>
      </c>
      <c r="D20" s="86">
        <v>21.279</v>
      </c>
      <c r="E20" s="86">
        <v>14.987</v>
      </c>
      <c r="F20" s="86">
        <v>0.45</v>
      </c>
      <c r="G20" s="86"/>
      <c r="I20" s="54" t="str">
        <f>A38</f>
        <v xml:space="preserve">  - Investment Inc</v>
      </c>
      <c r="J20" s="114">
        <f t="shared" si="11"/>
        <v>5.9527796478170492E-3</v>
      </c>
      <c r="K20" s="114">
        <f t="shared" si="11"/>
        <v>8.7183958151700082E-3</v>
      </c>
      <c r="L20" s="114">
        <f t="shared" si="11"/>
        <v>7.0798913887751566E-3</v>
      </c>
      <c r="M20" s="114">
        <f t="shared" si="11"/>
        <v>9.2194932582739426E-3</v>
      </c>
      <c r="N20" s="114">
        <f t="shared" si="11"/>
        <v>7.4241736697562852E-3</v>
      </c>
    </row>
    <row r="21" spans="1:14">
      <c r="A21" t="s">
        <v>1212</v>
      </c>
      <c r="B21" s="86">
        <v>10.567</v>
      </c>
      <c r="C21" s="86">
        <v>13.432</v>
      </c>
      <c r="D21" s="86">
        <v>5.8780000000000001</v>
      </c>
      <c r="E21" s="86">
        <v>11.882</v>
      </c>
      <c r="F21" s="86">
        <v>0.86499999999999999</v>
      </c>
      <c r="G21" s="86"/>
      <c r="I21" s="60" t="str">
        <f>A39</f>
        <v xml:space="preserve">  - Others</v>
      </c>
      <c r="J21" s="185">
        <f t="shared" si="11"/>
        <v>2.6207670100096615E-3</v>
      </c>
      <c r="K21" s="185">
        <f t="shared" si="11"/>
        <v>3.4412246203124955E-3</v>
      </c>
      <c r="L21" s="185">
        <f t="shared" si="11"/>
        <v>5.825979991146429E-3</v>
      </c>
      <c r="M21" s="185">
        <f t="shared" si="11"/>
        <v>5.3698936504793307E-3</v>
      </c>
      <c r="N21" s="185">
        <f t="shared" si="11"/>
        <v>4.7658369992142156E-3</v>
      </c>
    </row>
    <row r="22" spans="1:14">
      <c r="A22" t="s">
        <v>1211</v>
      </c>
      <c r="B22" s="86"/>
      <c r="C22" s="86"/>
      <c r="D22" s="86"/>
      <c r="E22" s="86">
        <v>-14.25</v>
      </c>
      <c r="F22" s="86">
        <v>4.1369999999999996</v>
      </c>
      <c r="G22" s="86"/>
      <c r="I22" s="45" t="s">
        <v>1368</v>
      </c>
      <c r="J22" s="93"/>
      <c r="K22" s="93"/>
      <c r="L22" s="93"/>
      <c r="M22" s="93"/>
      <c r="N22" s="93"/>
    </row>
    <row r="23" spans="1:14">
      <c r="A23" t="s">
        <v>1213</v>
      </c>
      <c r="B23" s="86">
        <v>117.91800000000001</v>
      </c>
      <c r="C23" s="86">
        <v>-2.7530000000000001</v>
      </c>
      <c r="D23" s="86">
        <v>-32.069000000000003</v>
      </c>
      <c r="E23" s="86">
        <v>63.783000000000001</v>
      </c>
      <c r="F23" s="86">
        <v>525.04700000000003</v>
      </c>
      <c r="G23" s="86"/>
      <c r="I23" s="187" t="str">
        <f>A53</f>
        <v xml:space="preserve">  - Palm Products</v>
      </c>
      <c r="J23" s="115"/>
      <c r="K23" s="115">
        <f>C53</f>
        <v>-0.11937299115971023</v>
      </c>
      <c r="L23" s="115">
        <f>D53</f>
        <v>0.28782217238259289</v>
      </c>
      <c r="M23" s="115">
        <f>E53</f>
        <v>0.37072878706551093</v>
      </c>
      <c r="N23" s="115">
        <f>F53</f>
        <v>0.1961360798670202</v>
      </c>
    </row>
    <row r="24" spans="1:14">
      <c r="B24" s="86"/>
      <c r="C24" s="86"/>
      <c r="D24" s="86"/>
      <c r="E24" s="86"/>
      <c r="F24" s="86"/>
      <c r="G24" s="86"/>
      <c r="I24" s="187" t="str">
        <f>A55</f>
        <v xml:space="preserve">  - Manufacturing</v>
      </c>
      <c r="J24" s="115"/>
      <c r="K24" s="115">
        <f>C55</f>
        <v>-7.1390158432144135E-2</v>
      </c>
      <c r="L24" s="115">
        <f>D55</f>
        <v>0.19962893363771483</v>
      </c>
      <c r="M24" s="115">
        <f>E55</f>
        <v>0.10772978120943399</v>
      </c>
      <c r="N24" s="115">
        <f>F55</f>
        <v>0.23993578926522652</v>
      </c>
    </row>
    <row r="25" spans="1:14">
      <c r="A25" t="s">
        <v>1217</v>
      </c>
      <c r="B25" s="86">
        <v>-66.224999999999994</v>
      </c>
      <c r="C25" s="86">
        <v>-80.902000000000001</v>
      </c>
      <c r="D25" s="86">
        <v>-87.375</v>
      </c>
      <c r="E25" s="86">
        <v>-104.50700000000001</v>
      </c>
      <c r="F25" s="86">
        <v>-157.77600000000001</v>
      </c>
      <c r="G25" s="86"/>
      <c r="I25" s="54" t="str">
        <f>A54</f>
        <v xml:space="preserve">  - Rubber</v>
      </c>
      <c r="J25" s="114"/>
      <c r="K25" s="114">
        <f>C54</f>
        <v>-0.30927252750653811</v>
      </c>
      <c r="L25" s="114">
        <f>D54</f>
        <v>-0.18698121450415039</v>
      </c>
      <c r="M25" s="114">
        <f>E54</f>
        <v>-0.24530511580484704</v>
      </c>
      <c r="N25" s="114">
        <f>F54</f>
        <v>4.0255591054312312E-3</v>
      </c>
    </row>
    <row r="26" spans="1:14" s="37" customFormat="1">
      <c r="A26" s="37" t="s">
        <v>1214</v>
      </c>
      <c r="B26" s="87">
        <f>SUM(B13:B23,B25)</f>
        <v>1560.4359999999997</v>
      </c>
      <c r="C26" s="87">
        <f t="shared" ref="C26:F26" si="12">SUM(C13:C23,C25)</f>
        <v>1199.7670000000001</v>
      </c>
      <c r="D26" s="87">
        <f t="shared" si="12"/>
        <v>1317.6969999999999</v>
      </c>
      <c r="E26" s="87">
        <f t="shared" si="12"/>
        <v>1134.598</v>
      </c>
      <c r="F26" s="87">
        <f t="shared" si="12"/>
        <v>1712.2840000000001</v>
      </c>
      <c r="G26" s="87"/>
      <c r="H26" s="157"/>
      <c r="I26" s="54" t="str">
        <f>A56</f>
        <v xml:space="preserve">  - Retailing</v>
      </c>
      <c r="J26" s="114"/>
      <c r="K26" s="114">
        <f t="shared" ref="K26:N29" si="13">C56</f>
        <v>-1</v>
      </c>
      <c r="L26" s="114">
        <f t="shared" si="13"/>
        <v>0</v>
      </c>
      <c r="M26" s="114">
        <f t="shared" si="13"/>
        <v>0</v>
      </c>
      <c r="N26" s="114">
        <f t="shared" si="13"/>
        <v>0</v>
      </c>
    </row>
    <row r="27" spans="1:14">
      <c r="A27" s="85" t="s">
        <v>1215</v>
      </c>
      <c r="B27" s="86">
        <v>-300.34699999999998</v>
      </c>
      <c r="C27" s="86">
        <v>-232.797</v>
      </c>
      <c r="D27" s="86">
        <v>-285.00299999999999</v>
      </c>
      <c r="E27" s="86">
        <v>-250.56</v>
      </c>
      <c r="F27" s="86">
        <v>-29.143999999999998</v>
      </c>
      <c r="G27" s="86"/>
      <c r="I27" s="54" t="str">
        <f t="shared" ref="I27:I29" si="14">A57</f>
        <v xml:space="preserve">  - Property Dev</v>
      </c>
      <c r="J27" s="114"/>
      <c r="K27" s="114">
        <f t="shared" si="13"/>
        <v>0.20909944584850115</v>
      </c>
      <c r="L27" s="114">
        <f t="shared" si="13"/>
        <v>-0.43878632142634555</v>
      </c>
      <c r="M27" s="114">
        <f t="shared" si="13"/>
        <v>5.3065443393728096E-2</v>
      </c>
      <c r="N27" s="114">
        <f t="shared" si="13"/>
        <v>-0.10206448996146833</v>
      </c>
    </row>
    <row r="28" spans="1:14" s="37" customFormat="1">
      <c r="A28" s="37" t="s">
        <v>1216</v>
      </c>
      <c r="B28" s="87">
        <f>SUM(B26:B27)</f>
        <v>1260.0889999999997</v>
      </c>
      <c r="C28" s="87">
        <f t="shared" ref="C28:F28" si="15">SUM(C26:C27)</f>
        <v>966.97</v>
      </c>
      <c r="D28" s="87">
        <f t="shared" si="15"/>
        <v>1032.694</v>
      </c>
      <c r="E28" s="87">
        <f t="shared" si="15"/>
        <v>884.03800000000001</v>
      </c>
      <c r="F28" s="87">
        <f t="shared" si="15"/>
        <v>1683.14</v>
      </c>
      <c r="G28" s="87"/>
      <c r="H28" s="157"/>
      <c r="I28" s="54" t="str">
        <f t="shared" si="14"/>
        <v xml:space="preserve">  - Investment Inc</v>
      </c>
      <c r="J28" s="114"/>
      <c r="K28" s="114">
        <f t="shared" si="13"/>
        <v>0.26744223006261736</v>
      </c>
      <c r="L28" s="114">
        <f t="shared" si="13"/>
        <v>-1.1924764890282047E-2</v>
      </c>
      <c r="M28" s="114">
        <f t="shared" si="13"/>
        <v>0.59705072399395931</v>
      </c>
      <c r="N28" s="114">
        <f t="shared" si="13"/>
        <v>-2.6254310824340932E-2</v>
      </c>
    </row>
    <row r="29" spans="1:14">
      <c r="I29" s="60" t="str">
        <f t="shared" si="14"/>
        <v xml:space="preserve">  - Others</v>
      </c>
      <c r="J29" s="185"/>
      <c r="K29" s="185">
        <f t="shared" si="13"/>
        <v>0.13630784780882244</v>
      </c>
      <c r="L29" s="185">
        <f t="shared" si="13"/>
        <v>1.0599466293919564</v>
      </c>
      <c r="M29" s="185">
        <f t="shared" si="13"/>
        <v>0.13040729145782892</v>
      </c>
      <c r="N29" s="185">
        <f t="shared" si="13"/>
        <v>7.319335870885002E-2</v>
      </c>
    </row>
    <row r="30" spans="1:14">
      <c r="A30" s="87">
        <f>SUM(A28:A29)</f>
        <v>0</v>
      </c>
      <c r="I30" s="44" t="s">
        <v>1369</v>
      </c>
      <c r="J30" s="70"/>
      <c r="K30" s="186">
        <f>C60</f>
        <v>-0.13461094542500085</v>
      </c>
      <c r="L30" s="186">
        <f t="shared" ref="L30:N30" si="16">D60</f>
        <v>0.21674620722451654</v>
      </c>
      <c r="M30" s="186">
        <f t="shared" si="16"/>
        <v>0.22641726085049774</v>
      </c>
      <c r="N30" s="121">
        <f t="shared" si="16"/>
        <v>0.20921764710321056</v>
      </c>
    </row>
    <row r="31" spans="1:14">
      <c r="A31" s="37" t="s">
        <v>1218</v>
      </c>
      <c r="I31" s="45"/>
      <c r="J31" s="44">
        <v>2012</v>
      </c>
      <c r="K31" s="44">
        <f>J31+1</f>
        <v>2013</v>
      </c>
      <c r="L31" s="44">
        <f t="shared" ref="L31" si="17">K31+1</f>
        <v>2014</v>
      </c>
      <c r="M31" s="44">
        <f t="shared" ref="M31" si="18">L31+1</f>
        <v>2015</v>
      </c>
      <c r="N31" s="44">
        <f t="shared" ref="N31" si="19">M31+1</f>
        <v>2016</v>
      </c>
    </row>
    <row r="32" spans="1:14">
      <c r="A32" t="s">
        <v>1219</v>
      </c>
      <c r="B32" s="88">
        <f>SUM(B33:B39)</f>
        <v>1</v>
      </c>
      <c r="C32" s="88">
        <f t="shared" ref="C32:F32" si="20">SUM(C33:C39)</f>
        <v>0.99999999999999989</v>
      </c>
      <c r="D32" s="88">
        <f t="shared" si="20"/>
        <v>0.99999999999999989</v>
      </c>
      <c r="E32" s="88">
        <f t="shared" si="20"/>
        <v>1</v>
      </c>
      <c r="F32" s="88">
        <f t="shared" si="20"/>
        <v>0.99999999999999989</v>
      </c>
      <c r="G32" s="88"/>
      <c r="I32" s="45" t="s">
        <v>1372</v>
      </c>
      <c r="J32" s="93"/>
      <c r="K32" s="93"/>
      <c r="L32" s="93"/>
      <c r="M32" s="93"/>
      <c r="N32" s="93"/>
    </row>
    <row r="33" spans="1:14">
      <c r="A33" t="s">
        <v>1201</v>
      </c>
      <c r="B33" s="80">
        <f>B4/B$3</f>
        <v>0.42458800165143706</v>
      </c>
      <c r="C33" s="80">
        <f t="shared" ref="C33:F33" si="21">C4/C$3</f>
        <v>0.43206423735900928</v>
      </c>
      <c r="D33" s="80">
        <f t="shared" si="21"/>
        <v>0.45730317584777602</v>
      </c>
      <c r="E33" s="80">
        <f t="shared" si="21"/>
        <v>0.51111367033135768</v>
      </c>
      <c r="F33" s="80">
        <f t="shared" si="21"/>
        <v>0.50558433666690694</v>
      </c>
      <c r="G33" s="80"/>
      <c r="I33" s="187" t="str">
        <f t="shared" ref="I33:N33" si="22">A63</f>
        <v xml:space="preserve">  - Palm Products</v>
      </c>
      <c r="J33" s="115">
        <f t="shared" si="22"/>
        <v>0.2383043577560035</v>
      </c>
      <c r="K33" s="115">
        <f t="shared" si="22"/>
        <v>0.18589217434604041</v>
      </c>
      <c r="L33" s="115">
        <f t="shared" si="22"/>
        <v>0.19369728152852428</v>
      </c>
      <c r="M33" s="115">
        <f t="shared" si="22"/>
        <v>0.11117094521949283</v>
      </c>
      <c r="N33" s="115">
        <f t="shared" si="22"/>
        <v>9.7921182052320893E-2</v>
      </c>
    </row>
    <row r="34" spans="1:14">
      <c r="A34" t="s">
        <v>1202</v>
      </c>
      <c r="B34" s="80">
        <f t="shared" ref="B34:F34" si="23">B5/B$3</f>
        <v>2.4454058906047838E-2</v>
      </c>
      <c r="C34" s="80">
        <f t="shared" si="23"/>
        <v>1.9518493111374088E-2</v>
      </c>
      <c r="D34" s="80">
        <f t="shared" si="23"/>
        <v>1.3042080155989594E-2</v>
      </c>
      <c r="E34" s="80">
        <f t="shared" si="23"/>
        <v>8.0256463172759598E-3</v>
      </c>
      <c r="F34" s="80">
        <f t="shared" si="23"/>
        <v>6.6637747556769402E-3</v>
      </c>
      <c r="G34" s="80"/>
      <c r="I34" s="187" t="str">
        <f>A65</f>
        <v xml:space="preserve">  - Manufacturing</v>
      </c>
      <c r="J34" s="189">
        <f t="shared" ref="J34:N34" si="24">B65</f>
        <v>3.7118026530048961E-2</v>
      </c>
      <c r="K34" s="189">
        <f t="shared" si="24"/>
        <v>7.0107227703335967E-2</v>
      </c>
      <c r="L34" s="189">
        <f t="shared" si="24"/>
        <v>5.1128810518644784E-2</v>
      </c>
      <c r="M34" s="189">
        <f t="shared" si="24"/>
        <v>3.5074609169464685E-2</v>
      </c>
      <c r="N34" s="115">
        <f t="shared" si="24"/>
        <v>4.7889600005995729E-2</v>
      </c>
    </row>
    <row r="35" spans="1:14">
      <c r="A35" t="s">
        <v>1203</v>
      </c>
      <c r="B35" s="80">
        <f t="shared" ref="B35:F35" si="25">B6/B$3</f>
        <v>0.47849782804241514</v>
      </c>
      <c r="C35" s="80">
        <f t="shared" si="25"/>
        <v>0.5134543705400213</v>
      </c>
      <c r="D35" s="80">
        <f t="shared" si="25"/>
        <v>0.50623105734398444</v>
      </c>
      <c r="E35" s="80">
        <f t="shared" si="25"/>
        <v>0.4572401549568787</v>
      </c>
      <c r="F35" s="80">
        <f t="shared" si="25"/>
        <v>0.46885557267410688</v>
      </c>
      <c r="G35" s="80"/>
      <c r="I35" s="54" t="str">
        <f>A64</f>
        <v xml:space="preserve">  - Rubber</v>
      </c>
      <c r="J35" s="184">
        <f t="shared" ref="J35:N35" si="26">B64</f>
        <v>0.4230049055260674</v>
      </c>
      <c r="K35" s="184">
        <f t="shared" si="26"/>
        <v>0.25654467856302721</v>
      </c>
      <c r="L35" s="184">
        <f t="shared" si="26"/>
        <v>0.14183854834042905</v>
      </c>
      <c r="M35" s="184">
        <f t="shared" si="26"/>
        <v>4.3094477407576451E-2</v>
      </c>
      <c r="N35" s="114">
        <f t="shared" si="26"/>
        <v>9.1980252929785178E-2</v>
      </c>
    </row>
    <row r="36" spans="1:14">
      <c r="A36" t="s">
        <v>1204</v>
      </c>
      <c r="B36" s="80">
        <f t="shared" ref="B36:F36" si="27">B7/B$3</f>
        <v>4.7565568370212523E-2</v>
      </c>
      <c r="C36" s="80">
        <f t="shared" si="27"/>
        <v>0</v>
      </c>
      <c r="D36" s="80">
        <f t="shared" si="27"/>
        <v>0</v>
      </c>
      <c r="E36" s="80">
        <f t="shared" si="27"/>
        <v>0</v>
      </c>
      <c r="F36" s="80">
        <f t="shared" si="27"/>
        <v>0</v>
      </c>
      <c r="G36" s="80"/>
      <c r="I36" s="54" t="str">
        <f t="shared" ref="I36:J39" si="28">A66</f>
        <v xml:space="preserve">  - Retailing</v>
      </c>
      <c r="J36" s="114">
        <f t="shared" si="28"/>
        <v>5.5181521827768573E-2</v>
      </c>
      <c r="K36" s="188" t="s">
        <v>1373</v>
      </c>
      <c r="L36" s="188" t="s">
        <v>1373</v>
      </c>
      <c r="M36" s="188" t="s">
        <v>1373</v>
      </c>
      <c r="N36" s="188" t="s">
        <v>1373</v>
      </c>
    </row>
    <row r="37" spans="1:14">
      <c r="A37" t="s">
        <v>1205</v>
      </c>
      <c r="B37" s="80">
        <f t="shared" ref="B37:F37" si="29">B8/B$3</f>
        <v>1.6320996372060741E-2</v>
      </c>
      <c r="C37" s="80">
        <f t="shared" si="29"/>
        <v>2.2803278554112811E-2</v>
      </c>
      <c r="D37" s="80">
        <f t="shared" si="29"/>
        <v>1.0517815272328153E-2</v>
      </c>
      <c r="E37" s="80">
        <f t="shared" si="29"/>
        <v>9.0311414857343134E-3</v>
      </c>
      <c r="F37" s="80">
        <f t="shared" si="29"/>
        <v>6.7063052343386961E-3</v>
      </c>
      <c r="G37" s="80"/>
      <c r="I37" s="54" t="str">
        <f t="shared" si="28"/>
        <v xml:space="preserve">  - Property Dev</v>
      </c>
      <c r="J37" s="114">
        <f t="shared" si="28"/>
        <v>0.2137714762688678</v>
      </c>
      <c r="K37" s="114">
        <f t="shared" ref="K37:N39" si="30">C67</f>
        <v>0.3873981849474325</v>
      </c>
      <c r="L37" s="114">
        <f t="shared" si="30"/>
        <v>0.39014889418518228</v>
      </c>
      <c r="M37" s="114">
        <f t="shared" si="30"/>
        <v>0.40111944838775093</v>
      </c>
      <c r="N37" s="114">
        <f t="shared" si="30"/>
        <v>0.22782831796048533</v>
      </c>
    </row>
    <row r="38" spans="1:14">
      <c r="A38" t="s">
        <v>1206</v>
      </c>
      <c r="B38" s="80">
        <f t="shared" ref="B38:F38" si="31">B9/B$3</f>
        <v>5.9527796478170492E-3</v>
      </c>
      <c r="C38" s="80">
        <f t="shared" si="31"/>
        <v>8.7183958151700082E-3</v>
      </c>
      <c r="D38" s="80">
        <f t="shared" si="31"/>
        <v>7.0798913887751566E-3</v>
      </c>
      <c r="E38" s="80">
        <f t="shared" si="31"/>
        <v>9.2194932582739426E-3</v>
      </c>
      <c r="F38" s="80">
        <f t="shared" si="31"/>
        <v>7.4241736697562852E-3</v>
      </c>
      <c r="G38" s="80"/>
      <c r="I38" s="54" t="str">
        <f t="shared" si="28"/>
        <v xml:space="preserve">  - Investment Income</v>
      </c>
      <c r="J38" s="114">
        <f t="shared" si="28"/>
        <v>0.99438987953339064</v>
      </c>
      <c r="K38" s="114">
        <f t="shared" si="30"/>
        <v>1.1094670846394983</v>
      </c>
      <c r="L38" s="114">
        <f t="shared" si="30"/>
        <v>0.88543001814743838</v>
      </c>
      <c r="M38" s="114">
        <f t="shared" si="30"/>
        <v>0.90599621759928795</v>
      </c>
      <c r="N38" s="114">
        <f t="shared" si="30"/>
        <v>0.95032723474400616</v>
      </c>
    </row>
    <row r="39" spans="1:14">
      <c r="A39" t="s">
        <v>1207</v>
      </c>
      <c r="B39" s="80">
        <f t="shared" ref="B39:F39" si="32">B10/B$3</f>
        <v>2.6207670100096615E-3</v>
      </c>
      <c r="C39" s="80">
        <f t="shared" si="32"/>
        <v>3.4412246203124955E-3</v>
      </c>
      <c r="D39" s="80">
        <f t="shared" si="32"/>
        <v>5.825979991146429E-3</v>
      </c>
      <c r="E39" s="80">
        <f t="shared" si="32"/>
        <v>5.3698936504793307E-3</v>
      </c>
      <c r="F39" s="80">
        <f t="shared" si="32"/>
        <v>4.7658369992142156E-3</v>
      </c>
      <c r="G39" s="80"/>
      <c r="I39" s="60" t="str">
        <f t="shared" si="28"/>
        <v xml:space="preserve">  - Others</v>
      </c>
      <c r="J39" s="185">
        <f t="shared" si="28"/>
        <v>0.15897769114143381</v>
      </c>
      <c r="K39" s="185">
        <f t="shared" si="30"/>
        <v>-0.28797890590253505</v>
      </c>
      <c r="L39" s="185">
        <f t="shared" si="30"/>
        <v>0.32816186789630336</v>
      </c>
      <c r="M39" s="185">
        <f t="shared" si="30"/>
        <v>0.20446390810242976</v>
      </c>
      <c r="N39" s="185">
        <f t="shared" si="30"/>
        <v>5.720532899420319E-3</v>
      </c>
    </row>
    <row r="40" spans="1:14">
      <c r="I40" s="45" t="s">
        <v>1374</v>
      </c>
      <c r="J40" s="93"/>
      <c r="K40" s="93"/>
      <c r="L40" s="93"/>
      <c r="M40" s="93"/>
      <c r="N40" s="93"/>
    </row>
    <row r="41" spans="1:14">
      <c r="A41" t="s">
        <v>1221</v>
      </c>
      <c r="B41" s="89">
        <f>SUM(B13:B20)</f>
        <v>1498.1759999999997</v>
      </c>
      <c r="C41" s="89">
        <f t="shared" ref="C41:F41" si="33">SUM(C13:C20)</f>
        <v>1269.99</v>
      </c>
      <c r="D41" s="89">
        <f t="shared" si="33"/>
        <v>1431.2629999999999</v>
      </c>
      <c r="E41" s="89">
        <f t="shared" si="33"/>
        <v>1177.69</v>
      </c>
      <c r="F41" s="89">
        <f t="shared" si="33"/>
        <v>1340.0110000000002</v>
      </c>
      <c r="G41" s="89"/>
      <c r="I41" s="187" t="s">
        <v>1201</v>
      </c>
      <c r="J41" s="115">
        <f t="shared" ref="J41:N41" si="34">B43</f>
        <v>0.71387073347857666</v>
      </c>
      <c r="K41" s="115">
        <f t="shared" si="34"/>
        <v>0.57849983070732836</v>
      </c>
      <c r="L41" s="115">
        <f t="shared" si="34"/>
        <v>0.68881470421578705</v>
      </c>
      <c r="M41" s="115">
        <f t="shared" si="34"/>
        <v>0.65858247926024671</v>
      </c>
      <c r="N41" s="115">
        <f t="shared" si="34"/>
        <v>0.6098158895710557</v>
      </c>
    </row>
    <row r="42" spans="1:14">
      <c r="A42" t="s">
        <v>1220</v>
      </c>
      <c r="B42" s="88">
        <f>SUM(B43:B50)</f>
        <v>1.0000000000000002</v>
      </c>
      <c r="C42" s="88">
        <f t="shared" ref="C42:F42" si="35">SUM(C43:C50)</f>
        <v>1</v>
      </c>
      <c r="D42" s="88">
        <f t="shared" si="35"/>
        <v>1</v>
      </c>
      <c r="E42" s="88">
        <f t="shared" si="35"/>
        <v>1</v>
      </c>
      <c r="F42" s="88">
        <f t="shared" si="35"/>
        <v>1</v>
      </c>
      <c r="G42" s="88"/>
      <c r="I42" s="187" t="s">
        <v>1203</v>
      </c>
      <c r="J42" s="115">
        <f t="shared" ref="J42:N42" si="36">B45</f>
        <v>0.12530970994062116</v>
      </c>
      <c r="K42" s="115">
        <f t="shared" si="36"/>
        <v>0.25927369506846509</v>
      </c>
      <c r="L42" s="115">
        <f t="shared" si="36"/>
        <v>0.20127467837846713</v>
      </c>
      <c r="M42" s="115">
        <f t="shared" si="36"/>
        <v>0.18588253275479966</v>
      </c>
      <c r="N42" s="115">
        <f t="shared" si="36"/>
        <v>0.27657235649558098</v>
      </c>
    </row>
    <row r="43" spans="1:14">
      <c r="A43" t="s">
        <v>1201</v>
      </c>
      <c r="B43" s="80">
        <f>B13/B$41</f>
        <v>0.71387073347857666</v>
      </c>
      <c r="C43" s="80">
        <f t="shared" ref="C43:F43" si="37">C13/C$41</f>
        <v>0.57849983070732836</v>
      </c>
      <c r="D43" s="80">
        <f t="shared" si="37"/>
        <v>0.68881470421578705</v>
      </c>
      <c r="E43" s="80">
        <f t="shared" si="37"/>
        <v>0.65858247926024671</v>
      </c>
      <c r="F43" s="80">
        <f t="shared" si="37"/>
        <v>0.6098158895710557</v>
      </c>
      <c r="G43" s="80"/>
      <c r="I43" s="54" t="s">
        <v>1202</v>
      </c>
      <c r="J43" s="114">
        <f t="shared" ref="J43:N43" si="38">B44</f>
        <v>7.2982079542056488E-2</v>
      </c>
      <c r="K43" s="114">
        <f t="shared" si="38"/>
        <v>3.6066425719887558E-2</v>
      </c>
      <c r="L43" s="114">
        <f t="shared" si="38"/>
        <v>1.4385196850613758E-2</v>
      </c>
      <c r="M43" s="114">
        <f t="shared" si="38"/>
        <v>4.0086949876453051E-3</v>
      </c>
      <c r="N43" s="114">
        <f t="shared" si="38"/>
        <v>7.5499380228968268E-3</v>
      </c>
    </row>
    <row r="44" spans="1:14">
      <c r="A44" t="s">
        <v>1202</v>
      </c>
      <c r="B44" s="80">
        <f t="shared" ref="B44:F44" si="39">B14/B$41</f>
        <v>7.2982079542056488E-2</v>
      </c>
      <c r="C44" s="80">
        <f t="shared" si="39"/>
        <v>3.6066425719887558E-2</v>
      </c>
      <c r="D44" s="80">
        <f t="shared" si="39"/>
        <v>1.4385196850613758E-2</v>
      </c>
      <c r="E44" s="80">
        <f t="shared" si="39"/>
        <v>4.0086949876453051E-3</v>
      </c>
      <c r="F44" s="80">
        <f t="shared" si="39"/>
        <v>7.5499380228968268E-3</v>
      </c>
      <c r="G44" s="80"/>
      <c r="I44" s="54" t="s">
        <v>1204</v>
      </c>
      <c r="J44" s="114">
        <f t="shared" ref="J44:N45" si="40">B46</f>
        <v>1.8518518518518521E-2</v>
      </c>
      <c r="K44" s="114">
        <f t="shared" si="40"/>
        <v>0</v>
      </c>
      <c r="L44" s="114">
        <f t="shared" si="40"/>
        <v>0</v>
      </c>
      <c r="M44" s="114">
        <f t="shared" si="40"/>
        <v>0</v>
      </c>
      <c r="N44" s="114">
        <f t="shared" si="40"/>
        <v>0</v>
      </c>
    </row>
    <row r="45" spans="1:14">
      <c r="A45" t="s">
        <v>1203</v>
      </c>
      <c r="B45" s="80">
        <f t="shared" ref="B45:F45" si="41">B15/B$41</f>
        <v>0.12530970994062116</v>
      </c>
      <c r="C45" s="80">
        <f t="shared" si="41"/>
        <v>0.25927369506846509</v>
      </c>
      <c r="D45" s="80">
        <f t="shared" si="41"/>
        <v>0.20127467837846713</v>
      </c>
      <c r="E45" s="80">
        <f t="shared" si="41"/>
        <v>0.18588253275479966</v>
      </c>
      <c r="F45" s="80">
        <f t="shared" si="41"/>
        <v>0.27657235649558098</v>
      </c>
      <c r="G45" s="80"/>
      <c r="I45" s="54" t="s">
        <v>1205</v>
      </c>
      <c r="J45" s="114">
        <f t="shared" si="40"/>
        <v>2.461593297449699E-2</v>
      </c>
      <c r="K45" s="114">
        <f t="shared" si="40"/>
        <v>6.3628060063465067E-2</v>
      </c>
      <c r="L45" s="114">
        <f t="shared" si="40"/>
        <v>3.1910277845511273E-2</v>
      </c>
      <c r="M45" s="114">
        <f t="shared" si="40"/>
        <v>4.198728018408919E-2</v>
      </c>
      <c r="N45" s="114">
        <f t="shared" si="40"/>
        <v>1.8819994761237031E-2</v>
      </c>
    </row>
    <row r="46" spans="1:14">
      <c r="A46" t="s">
        <v>1204</v>
      </c>
      <c r="B46" s="80">
        <f t="shared" ref="B46:F46" si="42">B16/B$41</f>
        <v>1.8518518518518521E-2</v>
      </c>
      <c r="C46" s="80">
        <f t="shared" si="42"/>
        <v>0</v>
      </c>
      <c r="D46" s="80">
        <f t="shared" si="42"/>
        <v>0</v>
      </c>
      <c r="E46" s="80">
        <f t="shared" si="42"/>
        <v>0</v>
      </c>
      <c r="F46" s="80">
        <f t="shared" si="42"/>
        <v>0</v>
      </c>
      <c r="G46" s="80"/>
      <c r="I46" s="54" t="s">
        <v>1206</v>
      </c>
      <c r="J46" s="114">
        <f>SUM(B18:B19)/B41</f>
        <v>4.1763451023110777E-2</v>
      </c>
      <c r="K46" s="114">
        <f>SUM(C18:C19)/C41</f>
        <v>6.9669839919999366E-2</v>
      </c>
      <c r="L46" s="114">
        <f>SUM(D18:D19)/D41</f>
        <v>4.8747854167962144E-2</v>
      </c>
      <c r="M46" s="114">
        <f>SUM(E18:E19)/E41</f>
        <v>9.6813253063199975E-2</v>
      </c>
      <c r="N46" s="114">
        <f>SUM(F18:F19)/F41</f>
        <v>8.6906003010423033E-2</v>
      </c>
    </row>
    <row r="47" spans="1:14">
      <c r="A47" t="s">
        <v>1205</v>
      </c>
      <c r="B47" s="80">
        <f t="shared" ref="B47:F47" si="43">B17/B$41</f>
        <v>2.461593297449699E-2</v>
      </c>
      <c r="C47" s="80">
        <f t="shared" si="43"/>
        <v>6.3628060063465067E-2</v>
      </c>
      <c r="D47" s="80">
        <f t="shared" si="43"/>
        <v>3.1910277845511273E-2</v>
      </c>
      <c r="E47" s="80">
        <f t="shared" si="43"/>
        <v>4.198728018408919E-2</v>
      </c>
      <c r="F47" s="80">
        <f t="shared" si="43"/>
        <v>1.8819994761237031E-2</v>
      </c>
      <c r="G47" s="80"/>
      <c r="I47" s="60" t="s">
        <v>1207</v>
      </c>
      <c r="J47" s="185">
        <f>B50</f>
        <v>2.9395745226195058E-3</v>
      </c>
      <c r="K47" s="185">
        <f>C50</f>
        <v>-7.1378514791455043E-3</v>
      </c>
      <c r="L47" s="185">
        <f>D50</f>
        <v>1.4867288541658662E-2</v>
      </c>
      <c r="M47" s="185">
        <f>E50</f>
        <v>1.2725759750019106E-2</v>
      </c>
      <c r="N47" s="185">
        <f>F50</f>
        <v>3.358181388063232E-4</v>
      </c>
    </row>
    <row r="48" spans="1:14">
      <c r="A48" t="s">
        <v>1209</v>
      </c>
      <c r="B48" s="80">
        <f t="shared" ref="B48:F48" si="44">B18/B$41</f>
        <v>2.3446510957324113E-2</v>
      </c>
      <c r="C48" s="80">
        <f t="shared" si="44"/>
        <v>4.6549185426656897E-2</v>
      </c>
      <c r="D48" s="80">
        <f t="shared" si="44"/>
        <v>2.3519087686889133E-2</v>
      </c>
      <c r="E48" s="80">
        <f t="shared" si="44"/>
        <v>6.0044663706068653E-2</v>
      </c>
      <c r="F48" s="80">
        <f t="shared" si="44"/>
        <v>4.4780229416027176E-2</v>
      </c>
      <c r="G48" s="80"/>
    </row>
    <row r="49" spans="1:7">
      <c r="A49" t="s">
        <v>1210</v>
      </c>
      <c r="B49" s="80">
        <f t="shared" ref="B49:F49" si="45">B19/B$41</f>
        <v>1.8316940065786668E-2</v>
      </c>
      <c r="C49" s="80">
        <f t="shared" si="45"/>
        <v>2.3120654493342468E-2</v>
      </c>
      <c r="D49" s="80">
        <f t="shared" si="45"/>
        <v>2.5228766481073014E-2</v>
      </c>
      <c r="E49" s="80">
        <f t="shared" si="45"/>
        <v>3.6768589357131329E-2</v>
      </c>
      <c r="F49" s="80">
        <f t="shared" si="45"/>
        <v>4.2125773594395857E-2</v>
      </c>
      <c r="G49" s="80"/>
    </row>
    <row r="50" spans="1:7">
      <c r="A50" t="s">
        <v>1207</v>
      </c>
      <c r="B50" s="80">
        <f t="shared" ref="B50:F50" si="46">B20/B$41</f>
        <v>2.9395745226195058E-3</v>
      </c>
      <c r="C50" s="80">
        <f t="shared" si="46"/>
        <v>-7.1378514791455043E-3</v>
      </c>
      <c r="D50" s="80">
        <f t="shared" si="46"/>
        <v>1.4867288541658662E-2</v>
      </c>
      <c r="E50" s="80">
        <f t="shared" si="46"/>
        <v>1.2725759750019106E-2</v>
      </c>
      <c r="F50" s="80">
        <f t="shared" si="46"/>
        <v>3.358181388063232E-4</v>
      </c>
      <c r="G50" s="80"/>
    </row>
    <row r="51" spans="1:7">
      <c r="B51" s="80"/>
      <c r="C51" s="80"/>
      <c r="D51" s="80"/>
      <c r="E51" s="80"/>
      <c r="F51" s="80"/>
      <c r="G51" s="80"/>
    </row>
    <row r="52" spans="1:7">
      <c r="A52" t="s">
        <v>1367</v>
      </c>
      <c r="B52" s="80"/>
      <c r="C52" s="80"/>
      <c r="D52" s="80"/>
      <c r="E52" s="80"/>
      <c r="F52" s="80"/>
      <c r="G52" s="80"/>
    </row>
    <row r="53" spans="1:7">
      <c r="A53" t="str">
        <f>A4</f>
        <v xml:space="preserve">  - Palm Products</v>
      </c>
      <c r="B53" s="80"/>
      <c r="C53" s="80">
        <f>C4/B4 - 1</f>
        <v>-0.11937299115971023</v>
      </c>
      <c r="D53" s="80">
        <f t="shared" ref="D53:F53" si="47">D4/C4 - 1</f>
        <v>0.28782217238259289</v>
      </c>
      <c r="E53" s="80">
        <f t="shared" si="47"/>
        <v>0.37072878706551093</v>
      </c>
      <c r="F53" s="80">
        <f t="shared" si="47"/>
        <v>0.1961360798670202</v>
      </c>
      <c r="G53" s="80"/>
    </row>
    <row r="54" spans="1:7">
      <c r="A54" t="str">
        <f t="shared" ref="A54:A59" si="48">A5</f>
        <v xml:space="preserve">  - Rubber</v>
      </c>
      <c r="B54" s="80"/>
      <c r="C54" s="80">
        <f t="shared" ref="C54:F54" si="49">C5/B5 - 1</f>
        <v>-0.30927252750653811</v>
      </c>
      <c r="D54" s="80">
        <f t="shared" si="49"/>
        <v>-0.18698121450415039</v>
      </c>
      <c r="E54" s="80">
        <f t="shared" si="49"/>
        <v>-0.24530511580484704</v>
      </c>
      <c r="F54" s="80">
        <f t="shared" si="49"/>
        <v>4.0255591054312312E-3</v>
      </c>
      <c r="G54" s="80"/>
    </row>
    <row r="55" spans="1:7">
      <c r="A55" t="str">
        <f t="shared" si="48"/>
        <v xml:space="preserve">  - Manufacturing</v>
      </c>
      <c r="B55" s="80"/>
      <c r="C55" s="80">
        <f t="shared" ref="C55:F55" si="50">C6/B6 - 1</f>
        <v>-7.1390158432144135E-2</v>
      </c>
      <c r="D55" s="80">
        <f t="shared" si="50"/>
        <v>0.19962893363771483</v>
      </c>
      <c r="E55" s="80">
        <f t="shared" si="50"/>
        <v>0.10772978120943399</v>
      </c>
      <c r="F55" s="80">
        <f t="shared" si="50"/>
        <v>0.23993578926522652</v>
      </c>
      <c r="G55" s="80"/>
    </row>
    <row r="56" spans="1:7">
      <c r="A56" t="str">
        <f t="shared" si="48"/>
        <v xml:space="preserve">  - Retailing</v>
      </c>
      <c r="B56" s="80"/>
      <c r="C56" s="80">
        <f t="shared" ref="C56" si="51">C7/B7 - 1</f>
        <v>-1</v>
      </c>
      <c r="D56" s="80">
        <v>0</v>
      </c>
      <c r="E56" s="80">
        <v>0</v>
      </c>
      <c r="F56" s="80">
        <v>0</v>
      </c>
      <c r="G56" s="80"/>
    </row>
    <row r="57" spans="1:7">
      <c r="A57" t="str">
        <f t="shared" si="48"/>
        <v xml:space="preserve">  - Property Dev</v>
      </c>
      <c r="B57" s="80"/>
      <c r="C57" s="80">
        <f t="shared" ref="C57:F57" si="52">C8/B8 - 1</f>
        <v>0.20909944584850115</v>
      </c>
      <c r="D57" s="80">
        <f t="shared" si="52"/>
        <v>-0.43878632142634555</v>
      </c>
      <c r="E57" s="80">
        <f t="shared" si="52"/>
        <v>5.3065443393728096E-2</v>
      </c>
      <c r="F57" s="80">
        <f t="shared" si="52"/>
        <v>-0.10206448996146833</v>
      </c>
      <c r="G57" s="80"/>
    </row>
    <row r="58" spans="1:7">
      <c r="A58" t="str">
        <f t="shared" si="48"/>
        <v xml:space="preserve">  - Investment Inc</v>
      </c>
      <c r="B58" s="80"/>
      <c r="C58" s="80">
        <f t="shared" ref="C58:F58" si="53">C9/B9 - 1</f>
        <v>0.26744223006261736</v>
      </c>
      <c r="D58" s="80">
        <f t="shared" si="53"/>
        <v>-1.1924764890282047E-2</v>
      </c>
      <c r="E58" s="80">
        <f t="shared" si="53"/>
        <v>0.59705072399395931</v>
      </c>
      <c r="F58" s="80">
        <f t="shared" si="53"/>
        <v>-2.6254310824340932E-2</v>
      </c>
      <c r="G58" s="80"/>
    </row>
    <row r="59" spans="1:7">
      <c r="A59" t="str">
        <f t="shared" si="48"/>
        <v xml:space="preserve">  - Others</v>
      </c>
      <c r="B59" s="80"/>
      <c r="C59" s="80">
        <f t="shared" ref="C59:F59" si="54">C10/B10 - 1</f>
        <v>0.13630784780882244</v>
      </c>
      <c r="D59" s="80">
        <f t="shared" si="54"/>
        <v>1.0599466293919564</v>
      </c>
      <c r="E59" s="80">
        <f t="shared" si="54"/>
        <v>0.13040729145782892</v>
      </c>
      <c r="F59" s="80">
        <f t="shared" si="54"/>
        <v>7.319335870885002E-2</v>
      </c>
      <c r="G59" s="80"/>
    </row>
    <row r="60" spans="1:7">
      <c r="A60" t="s">
        <v>1369</v>
      </c>
      <c r="B60" s="80"/>
      <c r="C60" s="80">
        <f>C3/B3 - 1</f>
        <v>-0.13461094542500085</v>
      </c>
      <c r="D60" s="80">
        <f t="shared" ref="D60:F60" si="55">D3/C3 - 1</f>
        <v>0.21674620722451654</v>
      </c>
      <c r="E60" s="80">
        <f t="shared" si="55"/>
        <v>0.22641726085049774</v>
      </c>
      <c r="F60" s="80">
        <f t="shared" si="55"/>
        <v>0.20921764710321056</v>
      </c>
      <c r="G60" s="80"/>
    </row>
    <row r="61" spans="1:7">
      <c r="B61" s="80"/>
      <c r="C61" s="80"/>
      <c r="D61" s="80"/>
      <c r="E61" s="80"/>
      <c r="F61" s="80"/>
      <c r="G61" s="80"/>
    </row>
    <row r="62" spans="1:7">
      <c r="A62" t="s">
        <v>1370</v>
      </c>
      <c r="B62" s="80"/>
      <c r="C62" s="80"/>
      <c r="D62" s="80"/>
      <c r="E62" s="80"/>
      <c r="F62" s="80"/>
      <c r="G62" s="80"/>
    </row>
    <row r="63" spans="1:7">
      <c r="A63" t="s">
        <v>1201</v>
      </c>
      <c r="B63" s="80">
        <f>B13/B4</f>
        <v>0.2383043577560035</v>
      </c>
      <c r="C63" s="80">
        <f t="shared" ref="C63:F63" si="56">C13/C4</f>
        <v>0.18589217434604041</v>
      </c>
      <c r="D63" s="80">
        <f t="shared" si="56"/>
        <v>0.19369728152852428</v>
      </c>
      <c r="E63" s="80">
        <f t="shared" si="56"/>
        <v>0.11117094521949283</v>
      </c>
      <c r="F63" s="80">
        <f t="shared" si="56"/>
        <v>9.7921182052320893E-2</v>
      </c>
      <c r="G63" s="80"/>
    </row>
    <row r="64" spans="1:7">
      <c r="A64" t="s">
        <v>1202</v>
      </c>
      <c r="B64" s="80">
        <f t="shared" ref="B64:F64" si="57">B14/B5</f>
        <v>0.4230049055260674</v>
      </c>
      <c r="C64" s="80">
        <f t="shared" si="57"/>
        <v>0.25654467856302721</v>
      </c>
      <c r="D64" s="80">
        <f t="shared" si="57"/>
        <v>0.14183854834042905</v>
      </c>
      <c r="E64" s="80">
        <f t="shared" si="57"/>
        <v>4.3094477407576451E-2</v>
      </c>
      <c r="F64" s="80">
        <f t="shared" si="57"/>
        <v>9.1980252929785178E-2</v>
      </c>
      <c r="G64" s="80"/>
    </row>
    <row r="65" spans="1:14">
      <c r="A65" t="s">
        <v>1203</v>
      </c>
      <c r="B65" s="80">
        <f t="shared" ref="B65:F65" si="58">B15/B6</f>
        <v>3.7118026530048961E-2</v>
      </c>
      <c r="C65" s="80">
        <f t="shared" si="58"/>
        <v>7.0107227703335967E-2</v>
      </c>
      <c r="D65" s="80">
        <f t="shared" si="58"/>
        <v>5.1128810518644784E-2</v>
      </c>
      <c r="E65" s="80">
        <f t="shared" si="58"/>
        <v>3.5074609169464685E-2</v>
      </c>
      <c r="F65" s="80">
        <f t="shared" si="58"/>
        <v>4.7889600005995729E-2</v>
      </c>
      <c r="G65" s="80"/>
    </row>
    <row r="66" spans="1:14">
      <c r="A66" t="s">
        <v>1204</v>
      </c>
      <c r="B66" s="80">
        <f t="shared" ref="B66" si="59">B16/B7</f>
        <v>5.5181521827768573E-2</v>
      </c>
      <c r="C66" s="80"/>
      <c r="D66" s="80"/>
      <c r="E66" s="80"/>
      <c r="F66" s="80"/>
      <c r="G66" s="80"/>
    </row>
    <row r="67" spans="1:14">
      <c r="A67" t="s">
        <v>1205</v>
      </c>
      <c r="B67" s="80">
        <f t="shared" ref="B67:F67" si="60">B17/B8</f>
        <v>0.2137714762688678</v>
      </c>
      <c r="C67" s="80">
        <f t="shared" si="60"/>
        <v>0.3873981849474325</v>
      </c>
      <c r="D67" s="80">
        <f t="shared" si="60"/>
        <v>0.39014889418518228</v>
      </c>
      <c r="E67" s="80">
        <f t="shared" si="60"/>
        <v>0.40111944838775093</v>
      </c>
      <c r="F67" s="80">
        <f t="shared" si="60"/>
        <v>0.22782831796048533</v>
      </c>
      <c r="G67" s="80"/>
    </row>
    <row r="68" spans="1:14">
      <c r="A68" t="s">
        <v>1371</v>
      </c>
      <c r="B68" s="80">
        <f>SUM(B18:B19)/B9</f>
        <v>0.99438987953339064</v>
      </c>
      <c r="C68" s="80">
        <f t="shared" ref="C68:F68" si="61">SUM(C18:C19)/C9</f>
        <v>1.1094670846394983</v>
      </c>
      <c r="D68" s="80">
        <f t="shared" si="61"/>
        <v>0.88543001814743838</v>
      </c>
      <c r="E68" s="80">
        <f t="shared" si="61"/>
        <v>0.90599621759928795</v>
      </c>
      <c r="F68" s="80">
        <f t="shared" si="61"/>
        <v>0.95032723474400616</v>
      </c>
      <c r="G68" s="80"/>
    </row>
    <row r="69" spans="1:14">
      <c r="A69" t="s">
        <v>1207</v>
      </c>
      <c r="B69" s="80">
        <f>B20/B10</f>
        <v>0.15897769114143381</v>
      </c>
      <c r="C69" s="80">
        <f t="shared" ref="C69:F69" si="62">C20/C10</f>
        <v>-0.28797890590253505</v>
      </c>
      <c r="D69" s="80">
        <f t="shared" si="62"/>
        <v>0.32816186789630336</v>
      </c>
      <c r="E69" s="80">
        <f t="shared" si="62"/>
        <v>0.20446390810242976</v>
      </c>
      <c r="F69" s="80">
        <f t="shared" si="62"/>
        <v>5.720532899420319E-3</v>
      </c>
      <c r="G69" s="80"/>
    </row>
    <row r="71" spans="1:14" s="3" customFormat="1">
      <c r="I71"/>
      <c r="J71"/>
      <c r="K71"/>
      <c r="L71"/>
      <c r="M71"/>
      <c r="N71"/>
    </row>
    <row r="72" spans="1:14">
      <c r="A72" t="s">
        <v>1243</v>
      </c>
      <c r="I72" s="3"/>
      <c r="J72" s="3"/>
      <c r="K72" s="3"/>
      <c r="L72" s="3"/>
      <c r="M72" s="3"/>
      <c r="N72" s="3"/>
    </row>
    <row r="73" spans="1:14">
      <c r="A73" t="s">
        <v>1244</v>
      </c>
    </row>
    <row r="74" spans="1:14">
      <c r="A74" s="93"/>
      <c r="B74" s="288" t="s">
        <v>1256</v>
      </c>
      <c r="C74" s="288"/>
      <c r="D74" s="288"/>
      <c r="E74" s="288"/>
      <c r="F74" s="288"/>
      <c r="G74" s="190"/>
      <c r="I74" s="97"/>
      <c r="J74" s="292">
        <v>2016</v>
      </c>
      <c r="K74" s="292"/>
    </row>
    <row r="75" spans="1:14">
      <c r="A75" s="96" t="s">
        <v>1255</v>
      </c>
      <c r="B75" s="44">
        <v>2012</v>
      </c>
      <c r="C75" s="44">
        <v>2013</v>
      </c>
      <c r="D75" s="44">
        <v>2014</v>
      </c>
      <c r="E75" s="44">
        <v>2015</v>
      </c>
      <c r="F75" s="44">
        <v>2016</v>
      </c>
      <c r="G75" s="165" t="s">
        <v>1375</v>
      </c>
      <c r="I75" s="123" t="s">
        <v>1255</v>
      </c>
      <c r="J75" s="99" t="s">
        <v>1200</v>
      </c>
      <c r="K75" s="99" t="s">
        <v>1232</v>
      </c>
    </row>
    <row r="76" spans="1:14">
      <c r="A76" s="166" t="s">
        <v>1245</v>
      </c>
      <c r="B76" s="173">
        <v>2192.3809999999999</v>
      </c>
      <c r="C76" s="173">
        <v>2180.8139999999999</v>
      </c>
      <c r="D76" s="173">
        <v>2080.15</v>
      </c>
      <c r="E76" s="173">
        <v>1971.249</v>
      </c>
      <c r="F76" s="174">
        <v>2242.078</v>
      </c>
      <c r="G76" s="175"/>
      <c r="I76" s="93" t="str">
        <f>A76</f>
        <v>Malaysia</v>
      </c>
      <c r="J76" s="120">
        <f>F76</f>
        <v>2242.078</v>
      </c>
      <c r="K76" s="118">
        <f>F92</f>
        <v>0.13583568452563066</v>
      </c>
    </row>
    <row r="77" spans="1:14">
      <c r="A77" s="54" t="s">
        <v>1246</v>
      </c>
      <c r="B77" s="175">
        <v>2081.0430000000001</v>
      </c>
      <c r="C77" s="175">
        <v>1374.6489999999999</v>
      </c>
      <c r="D77" s="175">
        <v>2621.7779999999998</v>
      </c>
      <c r="E77" s="175">
        <v>3944.4720000000002</v>
      </c>
      <c r="F77" s="176">
        <v>4686.6899999999996</v>
      </c>
      <c r="G77" s="175"/>
      <c r="I77" s="108" t="str">
        <f t="shared" ref="I77:I86" si="63">A77</f>
        <v>Far East</v>
      </c>
      <c r="J77" s="111">
        <f t="shared" ref="J77:J87" si="64">F77</f>
        <v>4686.6899999999996</v>
      </c>
      <c r="K77" s="122">
        <f t="shared" ref="K77:K87" si="65">F93</f>
        <v>0.28394183623827002</v>
      </c>
    </row>
    <row r="78" spans="1:14">
      <c r="A78" s="54" t="s">
        <v>1247</v>
      </c>
      <c r="B78" s="175">
        <v>168.64</v>
      </c>
      <c r="C78" s="175">
        <v>188.01400000000001</v>
      </c>
      <c r="D78" s="175">
        <v>194</v>
      </c>
      <c r="E78" s="175">
        <v>212.51400000000001</v>
      </c>
      <c r="F78" s="176">
        <v>256.44799999999998</v>
      </c>
      <c r="G78" s="175"/>
      <c r="I78" s="107" t="str">
        <f t="shared" si="63"/>
        <v>Middle East</v>
      </c>
      <c r="J78" s="110">
        <f t="shared" si="64"/>
        <v>256.44799999999998</v>
      </c>
      <c r="K78" s="119">
        <f t="shared" si="65"/>
        <v>1.5536832182122534E-2</v>
      </c>
    </row>
    <row r="79" spans="1:14">
      <c r="A79" s="54" t="s">
        <v>1248</v>
      </c>
      <c r="B79" s="175">
        <v>2321.1819999999998</v>
      </c>
      <c r="C79" s="175">
        <v>2003.9749999999999</v>
      </c>
      <c r="D79" s="175">
        <v>2051.174</v>
      </c>
      <c r="E79" s="175">
        <v>2607.6840000000002</v>
      </c>
      <c r="F79" s="176">
        <v>3557.7060000000001</v>
      </c>
      <c r="G79" s="175"/>
      <c r="I79" s="108" t="str">
        <f t="shared" si="63"/>
        <v>South East Asia</v>
      </c>
      <c r="J79" s="111">
        <f t="shared" si="64"/>
        <v>3557.7060000000001</v>
      </c>
      <c r="K79" s="122">
        <f t="shared" si="65"/>
        <v>0.21554264831595663</v>
      </c>
    </row>
    <row r="80" spans="1:14">
      <c r="A80" s="54" t="s">
        <v>1249</v>
      </c>
      <c r="B80" s="175">
        <v>641.44899999999996</v>
      </c>
      <c r="C80" s="175">
        <v>576.625</v>
      </c>
      <c r="D80" s="175">
        <v>651.75599999999997</v>
      </c>
      <c r="E80" s="175">
        <v>1078.9580000000001</v>
      </c>
      <c r="F80" s="176">
        <v>1094.2329999999999</v>
      </c>
      <c r="G80" s="175"/>
      <c r="I80" s="107" t="str">
        <f t="shared" si="63"/>
        <v>Southern Asia</v>
      </c>
      <c r="J80" s="110">
        <f t="shared" si="64"/>
        <v>1094.2329999999999</v>
      </c>
      <c r="K80" s="119">
        <f t="shared" si="65"/>
        <v>6.6293808059101608E-2</v>
      </c>
    </row>
    <row r="81" spans="1:11">
      <c r="A81" s="54" t="s">
        <v>1250</v>
      </c>
      <c r="B81" s="175">
        <v>2215.9389999999999</v>
      </c>
      <c r="C81" s="175">
        <v>2108.4780000000001</v>
      </c>
      <c r="D81" s="175">
        <v>2571.431</v>
      </c>
      <c r="E81" s="175">
        <v>3104.2950000000001</v>
      </c>
      <c r="F81" s="176">
        <v>3790.71</v>
      </c>
      <c r="G81" s="175"/>
      <c r="I81" s="108" t="str">
        <f t="shared" si="63"/>
        <v>Europe</v>
      </c>
      <c r="J81" s="111">
        <f t="shared" si="64"/>
        <v>3790.71</v>
      </c>
      <c r="K81" s="122">
        <f t="shared" si="65"/>
        <v>0.22965913214801331</v>
      </c>
    </row>
    <row r="82" spans="1:11">
      <c r="A82" s="54" t="s">
        <v>1251</v>
      </c>
      <c r="B82" s="175">
        <v>549.32100000000003</v>
      </c>
      <c r="C82" s="175">
        <v>292.947</v>
      </c>
      <c r="D82" s="175">
        <v>451.18599999999998</v>
      </c>
      <c r="E82" s="175">
        <v>349.37599999999998</v>
      </c>
      <c r="F82" s="176">
        <v>328.238</v>
      </c>
      <c r="G82" s="175"/>
      <c r="I82" s="107" t="str">
        <f t="shared" si="63"/>
        <v>North America</v>
      </c>
      <c r="J82" s="110">
        <f t="shared" si="64"/>
        <v>328.238</v>
      </c>
      <c r="K82" s="119">
        <f t="shared" si="65"/>
        <v>1.9886209764925198E-2</v>
      </c>
    </row>
    <row r="83" spans="1:11">
      <c r="A83" s="54" t="s">
        <v>1252</v>
      </c>
      <c r="B83" s="175">
        <v>45.081000000000003</v>
      </c>
      <c r="C83" s="175">
        <v>48.335000000000001</v>
      </c>
      <c r="D83" s="175">
        <v>54.076000000000001</v>
      </c>
      <c r="E83" s="175">
        <v>78.760999999999996</v>
      </c>
      <c r="F83" s="176">
        <v>101.724</v>
      </c>
      <c r="G83" s="175"/>
      <c r="I83" s="107" t="str">
        <f t="shared" si="63"/>
        <v>South America</v>
      </c>
      <c r="J83" s="110">
        <f t="shared" si="64"/>
        <v>101.724</v>
      </c>
      <c r="K83" s="119">
        <f t="shared" si="65"/>
        <v>6.162920813943696E-3</v>
      </c>
    </row>
    <row r="84" spans="1:11">
      <c r="A84" s="54" t="s">
        <v>1253</v>
      </c>
      <c r="B84" s="175">
        <v>96.081000000000003</v>
      </c>
      <c r="C84" s="175">
        <v>59.088999999999999</v>
      </c>
      <c r="D84" s="175">
        <v>72.88</v>
      </c>
      <c r="E84" s="175">
        <v>103.093</v>
      </c>
      <c r="F84" s="176">
        <v>96.201999999999998</v>
      </c>
      <c r="G84" s="175"/>
      <c r="I84" s="107" t="str">
        <f t="shared" si="63"/>
        <v>Australia</v>
      </c>
      <c r="J84" s="110">
        <f t="shared" si="64"/>
        <v>96.201999999999998</v>
      </c>
      <c r="K84" s="119">
        <f t="shared" si="65"/>
        <v>5.828371949028857E-3</v>
      </c>
    </row>
    <row r="85" spans="1:11">
      <c r="A85" s="54" t="s">
        <v>1254</v>
      </c>
      <c r="B85" s="175">
        <v>80.409000000000006</v>
      </c>
      <c r="C85" s="175">
        <v>66.037999999999997</v>
      </c>
      <c r="D85" s="175">
        <v>84.343999999999994</v>
      </c>
      <c r="E85" s="175">
        <v>89.605000000000004</v>
      </c>
      <c r="F85" s="176">
        <v>122.926</v>
      </c>
      <c r="G85" s="175"/>
      <c r="I85" s="107" t="str">
        <f t="shared" si="63"/>
        <v>Africa</v>
      </c>
      <c r="J85" s="110">
        <f t="shared" si="64"/>
        <v>122.926</v>
      </c>
      <c r="K85" s="119">
        <f t="shared" si="65"/>
        <v>7.4474382050926302E-3</v>
      </c>
    </row>
    <row r="86" spans="1:11">
      <c r="A86" s="54" t="s">
        <v>1241</v>
      </c>
      <c r="B86" s="175">
        <v>178.65600000000001</v>
      </c>
      <c r="C86" s="175">
        <v>248.36099999999999</v>
      </c>
      <c r="D86" s="175">
        <v>296.69799999999998</v>
      </c>
      <c r="E86" s="175">
        <v>109.98399999999999</v>
      </c>
      <c r="F86" s="176">
        <v>228.85499999999999</v>
      </c>
      <c r="G86" s="175"/>
      <c r="I86" s="107" t="str">
        <f t="shared" si="63"/>
        <v>Others</v>
      </c>
      <c r="J86" s="110">
        <f t="shared" si="64"/>
        <v>228.85499999999999</v>
      </c>
      <c r="K86" s="119">
        <f t="shared" si="65"/>
        <v>1.3865117797914793E-2</v>
      </c>
    </row>
    <row r="87" spans="1:11">
      <c r="A87" s="54" t="s">
        <v>1242</v>
      </c>
      <c r="B87" s="175">
        <f>SUM(B76:B86)</f>
        <v>10570.182000000001</v>
      </c>
      <c r="C87" s="175">
        <f t="shared" ref="C87:F87" si="66">SUM(C76:C86)</f>
        <v>9147.3250000000007</v>
      </c>
      <c r="D87" s="175">
        <f t="shared" si="66"/>
        <v>11129.472999999998</v>
      </c>
      <c r="E87" s="175">
        <f t="shared" si="66"/>
        <v>13649.991000000004</v>
      </c>
      <c r="F87" s="176">
        <f t="shared" si="66"/>
        <v>16505.810000000001</v>
      </c>
      <c r="G87" s="175"/>
      <c r="I87" s="44" t="str">
        <f>A87</f>
        <v>Total</v>
      </c>
      <c r="J87" s="112">
        <f t="shared" si="64"/>
        <v>16505.810000000001</v>
      </c>
      <c r="K87" s="121">
        <f t="shared" si="65"/>
        <v>0.99999999999999978</v>
      </c>
    </row>
    <row r="88" spans="1:11">
      <c r="A88" s="60"/>
      <c r="B88" s="61"/>
      <c r="C88" s="61"/>
      <c r="D88" s="61"/>
      <c r="E88" s="61"/>
      <c r="F88" s="62"/>
      <c r="G88" s="55"/>
    </row>
    <row r="89" spans="1:11">
      <c r="A89" s="93"/>
      <c r="B89" s="288" t="s">
        <v>1256</v>
      </c>
      <c r="C89" s="288"/>
      <c r="D89" s="288"/>
      <c r="E89" s="288"/>
      <c r="F89" s="288"/>
      <c r="G89" s="55"/>
    </row>
    <row r="90" spans="1:11">
      <c r="A90" s="96" t="s">
        <v>1255</v>
      </c>
      <c r="B90" s="44">
        <v>2012</v>
      </c>
      <c r="C90" s="44">
        <v>2013</v>
      </c>
      <c r="D90" s="44">
        <v>2014</v>
      </c>
      <c r="E90" s="44">
        <v>2015</v>
      </c>
      <c r="F90" s="44">
        <v>2016</v>
      </c>
      <c r="G90" s="55"/>
    </row>
    <row r="91" spans="1:11">
      <c r="A91" s="45" t="s">
        <v>1257</v>
      </c>
      <c r="B91" s="177"/>
      <c r="C91" s="177"/>
      <c r="D91" s="177"/>
      <c r="E91" s="177"/>
      <c r="F91" s="137"/>
      <c r="G91" s="55"/>
    </row>
    <row r="92" spans="1:11">
      <c r="A92" s="54" t="s">
        <v>1245</v>
      </c>
      <c r="B92" s="178">
        <f>B76/B$87</f>
        <v>0.20741184967297627</v>
      </c>
      <c r="C92" s="178">
        <f t="shared" ref="C92:F92" si="67">C76/C$87</f>
        <v>0.23841002697509925</v>
      </c>
      <c r="D92" s="178">
        <f t="shared" si="67"/>
        <v>0.18690462702052474</v>
      </c>
      <c r="E92" s="178">
        <f t="shared" si="67"/>
        <v>0.14441394137182945</v>
      </c>
      <c r="F92" s="92">
        <f t="shared" si="67"/>
        <v>0.13583568452563066</v>
      </c>
      <c r="G92" s="178"/>
    </row>
    <row r="93" spans="1:11">
      <c r="A93" s="54" t="s">
        <v>1246</v>
      </c>
      <c r="B93" s="178">
        <f t="shared" ref="B93:F93" si="68">B77/B$87</f>
        <v>0.19687863463467328</v>
      </c>
      <c r="C93" s="178">
        <f t="shared" si="68"/>
        <v>0.15027879735332458</v>
      </c>
      <c r="D93" s="178">
        <f t="shared" si="68"/>
        <v>0.2355707228904729</v>
      </c>
      <c r="E93" s="178">
        <f t="shared" si="68"/>
        <v>0.28897249822362514</v>
      </c>
      <c r="F93" s="92">
        <f t="shared" si="68"/>
        <v>0.28394183623827002</v>
      </c>
      <c r="G93" s="178"/>
    </row>
    <row r="94" spans="1:11">
      <c r="A94" s="54" t="s">
        <v>1247</v>
      </c>
      <c r="B94" s="178">
        <f t="shared" ref="B94:F94" si="69">B78/B$87</f>
        <v>1.595431374786167E-2</v>
      </c>
      <c r="C94" s="178">
        <f t="shared" si="69"/>
        <v>2.055398709458776E-2</v>
      </c>
      <c r="D94" s="178">
        <f t="shared" si="69"/>
        <v>1.7431193732174024E-2</v>
      </c>
      <c r="E94" s="178">
        <f t="shared" si="69"/>
        <v>1.5568801473935034E-2</v>
      </c>
      <c r="F94" s="92">
        <f t="shared" si="69"/>
        <v>1.5536832182122534E-2</v>
      </c>
      <c r="G94" s="178"/>
    </row>
    <row r="95" spans="1:11">
      <c r="A95" s="54" t="s">
        <v>1248</v>
      </c>
      <c r="B95" s="178">
        <f t="shared" ref="B95:F95" si="70">B79/B$87</f>
        <v>0.2195971649305565</v>
      </c>
      <c r="C95" s="178">
        <f t="shared" si="70"/>
        <v>0.21907770851041147</v>
      </c>
      <c r="D95" s="178">
        <f t="shared" si="70"/>
        <v>0.18430108954844496</v>
      </c>
      <c r="E95" s="178">
        <f t="shared" si="70"/>
        <v>0.19103924683906381</v>
      </c>
      <c r="F95" s="92">
        <f t="shared" si="70"/>
        <v>0.21554264831595663</v>
      </c>
      <c r="G95" s="178"/>
    </row>
    <row r="96" spans="1:11">
      <c r="A96" s="54" t="s">
        <v>1249</v>
      </c>
      <c r="B96" s="178">
        <f t="shared" ref="B96:F96" si="71">B80/B$87</f>
        <v>6.0684763989872638E-2</v>
      </c>
      <c r="C96" s="178">
        <f t="shared" si="71"/>
        <v>6.30375546949518E-2</v>
      </c>
      <c r="D96" s="178">
        <f t="shared" si="71"/>
        <v>5.8561263412921713E-2</v>
      </c>
      <c r="E96" s="178">
        <f t="shared" si="71"/>
        <v>7.9044594241856989E-2</v>
      </c>
      <c r="F96" s="92">
        <f t="shared" si="71"/>
        <v>6.6293808059101608E-2</v>
      </c>
      <c r="G96" s="178"/>
    </row>
    <row r="97" spans="1:14">
      <c r="A97" s="54" t="s">
        <v>1250</v>
      </c>
      <c r="B97" s="178">
        <f t="shared" ref="B97:F97" si="72">B81/B$87</f>
        <v>0.20964057194095614</v>
      </c>
      <c r="C97" s="178">
        <f t="shared" si="72"/>
        <v>0.23050214133640162</v>
      </c>
      <c r="D97" s="178">
        <f t="shared" si="72"/>
        <v>0.23104696871091746</v>
      </c>
      <c r="E97" s="178">
        <f t="shared" si="72"/>
        <v>0.22742102906881032</v>
      </c>
      <c r="F97" s="92">
        <f t="shared" si="72"/>
        <v>0.22965913214801331</v>
      </c>
      <c r="G97" s="178"/>
    </row>
    <row r="98" spans="1:14">
      <c r="A98" s="54" t="s">
        <v>1251</v>
      </c>
      <c r="B98" s="178">
        <f t="shared" ref="B98:F98" si="73">B82/B$87</f>
        <v>5.1968925416799823E-2</v>
      </c>
      <c r="C98" s="178">
        <f t="shared" si="73"/>
        <v>3.2025428198954334E-2</v>
      </c>
      <c r="D98" s="178">
        <f t="shared" si="73"/>
        <v>4.0539745233219945E-2</v>
      </c>
      <c r="E98" s="178">
        <f t="shared" si="73"/>
        <v>2.5595328231351938E-2</v>
      </c>
      <c r="F98" s="92">
        <f t="shared" si="73"/>
        <v>1.9886209764925198E-2</v>
      </c>
      <c r="G98" s="178"/>
    </row>
    <row r="99" spans="1:14">
      <c r="A99" s="54" t="s">
        <v>1252</v>
      </c>
      <c r="B99" s="178">
        <f t="shared" ref="B99:F99" si="74">B83/B$87</f>
        <v>4.2649218338908449E-3</v>
      </c>
      <c r="C99" s="178">
        <f t="shared" si="74"/>
        <v>5.2840584542475531E-3</v>
      </c>
      <c r="D99" s="178">
        <f t="shared" si="74"/>
        <v>4.8588104755723843E-3</v>
      </c>
      <c r="E99" s="178">
        <f t="shared" si="74"/>
        <v>5.7700404344588931E-3</v>
      </c>
      <c r="F99" s="92">
        <f t="shared" si="74"/>
        <v>6.162920813943696E-3</v>
      </c>
      <c r="G99" s="178"/>
    </row>
    <row r="100" spans="1:14">
      <c r="A100" s="54" t="s">
        <v>1253</v>
      </c>
      <c r="B100" s="178">
        <f t="shared" ref="B100:F100" si="75">B84/B$87</f>
        <v>9.0898151044135275E-3</v>
      </c>
      <c r="C100" s="178">
        <f t="shared" si="75"/>
        <v>6.4597026999696624E-3</v>
      </c>
      <c r="D100" s="178">
        <f t="shared" si="75"/>
        <v>6.5483783463960972E-3</v>
      </c>
      <c r="E100" s="178">
        <f t="shared" si="75"/>
        <v>7.5526057123407606E-3</v>
      </c>
      <c r="F100" s="92">
        <f t="shared" si="75"/>
        <v>5.828371949028857E-3</v>
      </c>
      <c r="G100" s="178"/>
    </row>
    <row r="101" spans="1:14">
      <c r="A101" s="54" t="s">
        <v>1254</v>
      </c>
      <c r="B101" s="178">
        <f t="shared" ref="B101:F101" si="76">B85/B$87</f>
        <v>7.6071537841070286E-3</v>
      </c>
      <c r="C101" s="178">
        <f t="shared" si="76"/>
        <v>7.219378342848865E-3</v>
      </c>
      <c r="D101" s="178">
        <f t="shared" si="76"/>
        <v>7.5784361038478652E-3</v>
      </c>
      <c r="E101" s="178">
        <f t="shared" si="76"/>
        <v>6.5644731926929462E-3</v>
      </c>
      <c r="F101" s="92">
        <f t="shared" si="76"/>
        <v>7.4474382050926302E-3</v>
      </c>
      <c r="G101" s="178"/>
    </row>
    <row r="102" spans="1:14">
      <c r="A102" s="54" t="s">
        <v>1241</v>
      </c>
      <c r="B102" s="178">
        <f t="shared" ref="B102:F102" si="77">B86/B$87</f>
        <v>1.6901884943892168E-2</v>
      </c>
      <c r="C102" s="178">
        <f t="shared" si="77"/>
        <v>2.7151216339202987E-2</v>
      </c>
      <c r="D102" s="178">
        <f t="shared" si="77"/>
        <v>2.6658764525508083E-2</v>
      </c>
      <c r="E102" s="178">
        <f t="shared" si="77"/>
        <v>8.0574412100344953E-3</v>
      </c>
      <c r="F102" s="92">
        <f t="shared" si="77"/>
        <v>1.3865117797914793E-2</v>
      </c>
      <c r="G102" s="178"/>
    </row>
    <row r="103" spans="1:14" s="37" customFormat="1">
      <c r="A103" s="57" t="s">
        <v>1242</v>
      </c>
      <c r="B103" s="181">
        <f>SUM(B92:B102)</f>
        <v>1</v>
      </c>
      <c r="C103" s="181">
        <f t="shared" ref="C103:F103" si="78">SUM(C92:C102)</f>
        <v>0.99999999999999989</v>
      </c>
      <c r="D103" s="181">
        <f t="shared" si="78"/>
        <v>1</v>
      </c>
      <c r="E103" s="181">
        <f t="shared" si="78"/>
        <v>0.99999999999999967</v>
      </c>
      <c r="F103" s="182">
        <f t="shared" si="78"/>
        <v>0.99999999999999978</v>
      </c>
      <c r="G103" s="181"/>
      <c r="H103" s="157"/>
      <c r="I103"/>
      <c r="J103"/>
      <c r="K103"/>
      <c r="L103"/>
      <c r="M103"/>
      <c r="N103"/>
    </row>
    <row r="104" spans="1:14">
      <c r="A104" s="60"/>
      <c r="B104" s="61"/>
      <c r="C104" s="61"/>
      <c r="D104" s="61"/>
      <c r="E104" s="61"/>
      <c r="F104" s="62"/>
      <c r="G104" s="55"/>
      <c r="I104" s="37"/>
      <c r="J104" s="37"/>
      <c r="K104" s="37"/>
      <c r="L104" s="37"/>
      <c r="M104" s="37"/>
      <c r="N104" s="37"/>
    </row>
    <row r="105" spans="1:14">
      <c r="A105" s="166"/>
      <c r="B105" s="289" t="s">
        <v>1256</v>
      </c>
      <c r="C105" s="290"/>
      <c r="D105" s="290"/>
      <c r="E105" s="290"/>
      <c r="F105" s="291"/>
      <c r="G105" s="190"/>
      <c r="I105" s="37"/>
      <c r="J105" s="37"/>
      <c r="K105" s="37"/>
      <c r="L105" s="37"/>
      <c r="M105" s="37"/>
      <c r="N105" s="37"/>
    </row>
    <row r="106" spans="1:14">
      <c r="A106" s="96" t="s">
        <v>1255</v>
      </c>
      <c r="B106" s="44">
        <v>2013</v>
      </c>
      <c r="C106" s="44">
        <v>2014</v>
      </c>
      <c r="D106" s="44">
        <v>2015</v>
      </c>
      <c r="E106" s="44">
        <v>2016</v>
      </c>
      <c r="F106" s="138" t="s">
        <v>1375</v>
      </c>
      <c r="G106" s="190"/>
      <c r="I106" s="37"/>
      <c r="J106" s="37"/>
      <c r="K106" s="37"/>
      <c r="L106" s="37"/>
      <c r="M106" s="37"/>
      <c r="N106" s="37"/>
    </row>
    <row r="107" spans="1:14">
      <c r="A107" s="132" t="s">
        <v>1363</v>
      </c>
      <c r="B107" s="93"/>
      <c r="C107" s="93"/>
      <c r="D107" s="93"/>
      <c r="E107" s="137"/>
      <c r="F107" s="192"/>
      <c r="G107" s="190"/>
    </row>
    <row r="108" spans="1:14">
      <c r="A108" s="107" t="s">
        <v>1245</v>
      </c>
      <c r="B108" s="151">
        <f>C76/B76 - 1</f>
        <v>-5.2759990165942572E-3</v>
      </c>
      <c r="C108" s="151">
        <f t="shared" ref="C108:E108" si="79">D76/C76 - 1</f>
        <v>-4.6158911305594907E-2</v>
      </c>
      <c r="D108" s="151">
        <f t="shared" si="79"/>
        <v>-5.2352474581159991E-2</v>
      </c>
      <c r="E108" s="180">
        <f t="shared" si="79"/>
        <v>0.13738954338087161</v>
      </c>
      <c r="F108" s="151">
        <f t="shared" ref="F108:F119" si="80">(F76/B76) ^(1/4) - 1</f>
        <v>5.619466941271023E-3</v>
      </c>
      <c r="G108" s="179"/>
    </row>
    <row r="109" spans="1:14">
      <c r="A109" s="107" t="s">
        <v>1246</v>
      </c>
      <c r="B109" s="151">
        <f t="shared" ref="B109:E109" si="81">C77/B77 - 1</f>
        <v>-0.33944228927513764</v>
      </c>
      <c r="C109" s="151">
        <f t="shared" si="81"/>
        <v>0.90723450131633609</v>
      </c>
      <c r="D109" s="151">
        <f t="shared" si="81"/>
        <v>0.50450266956241174</v>
      </c>
      <c r="E109" s="180">
        <f t="shared" si="81"/>
        <v>0.18816662914580196</v>
      </c>
      <c r="F109" s="151">
        <f t="shared" si="80"/>
        <v>0.22502878478713484</v>
      </c>
      <c r="G109" s="179"/>
    </row>
    <row r="110" spans="1:14">
      <c r="A110" s="107" t="s">
        <v>1247</v>
      </c>
      <c r="B110" s="151">
        <f t="shared" ref="B110:E110" si="82">C78/B78 - 1</f>
        <v>0.11488377609108169</v>
      </c>
      <c r="C110" s="151">
        <f t="shared" si="82"/>
        <v>3.1838054612954192E-2</v>
      </c>
      <c r="D110" s="151">
        <f t="shared" si="82"/>
        <v>9.5432989690721781E-2</v>
      </c>
      <c r="E110" s="180">
        <f t="shared" si="82"/>
        <v>0.20673461513123836</v>
      </c>
      <c r="F110" s="151">
        <f t="shared" si="80"/>
        <v>0.110477288356017</v>
      </c>
      <c r="G110" s="179"/>
    </row>
    <row r="111" spans="1:14">
      <c r="A111" s="107" t="s">
        <v>1248</v>
      </c>
      <c r="B111" s="151">
        <f t="shared" ref="B111:E111" si="83">C79/B79 - 1</f>
        <v>-0.13665753051677976</v>
      </c>
      <c r="C111" s="151">
        <f t="shared" si="83"/>
        <v>2.3552689030551743E-2</v>
      </c>
      <c r="D111" s="151">
        <f t="shared" si="83"/>
        <v>0.27131291640787181</v>
      </c>
      <c r="E111" s="180">
        <f t="shared" si="83"/>
        <v>0.36431638189289806</v>
      </c>
      <c r="F111" s="151">
        <f t="shared" si="80"/>
        <v>0.11266701998218442</v>
      </c>
      <c r="G111" s="179"/>
    </row>
    <row r="112" spans="1:14">
      <c r="A112" s="107" t="s">
        <v>1249</v>
      </c>
      <c r="B112" s="151">
        <f t="shared" ref="B112:E112" si="84">C80/B80 - 1</f>
        <v>-0.10105869679428914</v>
      </c>
      <c r="C112" s="151">
        <f t="shared" si="84"/>
        <v>0.1302943854324734</v>
      </c>
      <c r="D112" s="151">
        <f t="shared" si="84"/>
        <v>0.65546308741308112</v>
      </c>
      <c r="E112" s="180">
        <f t="shared" si="84"/>
        <v>1.4157177573177027E-2</v>
      </c>
      <c r="F112" s="151">
        <f t="shared" si="80"/>
        <v>0.14284391149687292</v>
      </c>
      <c r="G112" s="179"/>
    </row>
    <row r="113" spans="1:14">
      <c r="A113" s="107" t="s">
        <v>1250</v>
      </c>
      <c r="B113" s="151">
        <f t="shared" ref="B113:E113" si="85">C81/B81 - 1</f>
        <v>-4.8494565960525038E-2</v>
      </c>
      <c r="C113" s="151">
        <f t="shared" si="85"/>
        <v>0.21956738462530789</v>
      </c>
      <c r="D113" s="151">
        <f t="shared" si="85"/>
        <v>0.20722469317667858</v>
      </c>
      <c r="E113" s="180">
        <f t="shared" si="85"/>
        <v>0.22111783834977028</v>
      </c>
      <c r="F113" s="151">
        <f t="shared" si="80"/>
        <v>0.14364356322608018</v>
      </c>
      <c r="G113" s="179"/>
    </row>
    <row r="114" spans="1:14">
      <c r="A114" s="107" t="s">
        <v>1251</v>
      </c>
      <c r="B114" s="151">
        <f t="shared" ref="B114:E114" si="86">C82/B82 - 1</f>
        <v>-0.46671072105381006</v>
      </c>
      <c r="C114" s="151">
        <f t="shared" si="86"/>
        <v>0.54016255500141663</v>
      </c>
      <c r="D114" s="151">
        <f t="shared" si="86"/>
        <v>-0.22564973203955796</v>
      </c>
      <c r="E114" s="180">
        <f t="shared" si="86"/>
        <v>-6.0502152408866028E-2</v>
      </c>
      <c r="F114" s="151">
        <f t="shared" si="80"/>
        <v>-0.12079395800898296</v>
      </c>
      <c r="G114" s="179"/>
    </row>
    <row r="115" spans="1:14">
      <c r="A115" s="107" t="s">
        <v>1252</v>
      </c>
      <c r="B115" s="151">
        <f t="shared" ref="B115:E115" si="87">C83/B83 - 1</f>
        <v>7.2181184978150403E-2</v>
      </c>
      <c r="C115" s="151">
        <f t="shared" si="87"/>
        <v>0.11877521464777074</v>
      </c>
      <c r="D115" s="151">
        <f t="shared" si="87"/>
        <v>0.45648716621051855</v>
      </c>
      <c r="E115" s="180">
        <f t="shared" si="87"/>
        <v>0.29155292594050364</v>
      </c>
      <c r="F115" s="151">
        <f t="shared" si="80"/>
        <v>0.22562460774756765</v>
      </c>
      <c r="G115" s="179"/>
    </row>
    <row r="116" spans="1:14">
      <c r="A116" s="107" t="s">
        <v>1253</v>
      </c>
      <c r="B116" s="151">
        <f t="shared" ref="B116:E116" si="88">C84/B84 - 1</f>
        <v>-0.38500848242628616</v>
      </c>
      <c r="C116" s="151">
        <f t="shared" si="88"/>
        <v>0.23339369425781453</v>
      </c>
      <c r="D116" s="151">
        <f t="shared" si="88"/>
        <v>0.41455817782656434</v>
      </c>
      <c r="E116" s="180">
        <f t="shared" si="88"/>
        <v>-6.6842559630624798E-2</v>
      </c>
      <c r="F116" s="151">
        <f t="shared" si="80"/>
        <v>3.1468994585481802E-4</v>
      </c>
      <c r="G116" s="179"/>
    </row>
    <row r="117" spans="1:14">
      <c r="A117" s="107" t="s">
        <v>1254</v>
      </c>
      <c r="B117" s="151">
        <f t="shared" ref="B117:E117" si="89">C85/B85 - 1</f>
        <v>-0.17872377470183698</v>
      </c>
      <c r="C117" s="151">
        <f t="shared" si="89"/>
        <v>0.27720403404100669</v>
      </c>
      <c r="D117" s="151">
        <f t="shared" si="89"/>
        <v>6.2375509816940289E-2</v>
      </c>
      <c r="E117" s="180">
        <f t="shared" si="89"/>
        <v>0.37186540929635625</v>
      </c>
      <c r="F117" s="151">
        <f t="shared" si="80"/>
        <v>0.1119487532081973</v>
      </c>
      <c r="G117" s="179"/>
    </row>
    <row r="118" spans="1:14">
      <c r="A118" s="107" t="s">
        <v>1241</v>
      </c>
      <c r="B118" s="151">
        <f t="shared" ref="B118:E118" si="90">C86/B86 - 1</f>
        <v>0.39016321869962378</v>
      </c>
      <c r="C118" s="151">
        <f t="shared" si="90"/>
        <v>0.19462395464666349</v>
      </c>
      <c r="D118" s="151">
        <f t="shared" si="90"/>
        <v>-0.62930656762094794</v>
      </c>
      <c r="E118" s="180">
        <f t="shared" si="90"/>
        <v>1.0808026622054117</v>
      </c>
      <c r="F118" s="151">
        <f t="shared" si="80"/>
        <v>6.3862987548098493E-2</v>
      </c>
      <c r="G118" s="179"/>
    </row>
    <row r="119" spans="1:14" s="37" customFormat="1">
      <c r="A119" s="168" t="s">
        <v>1242</v>
      </c>
      <c r="B119" s="191">
        <f t="shared" ref="B119:E119" si="91">C87/B87 - 1</f>
        <v>-0.13461045420031559</v>
      </c>
      <c r="C119" s="191">
        <f t="shared" si="91"/>
        <v>0.21669154643570621</v>
      </c>
      <c r="D119" s="191">
        <f t="shared" si="91"/>
        <v>0.2264723585743913</v>
      </c>
      <c r="E119" s="183">
        <f t="shared" si="91"/>
        <v>0.20921764710321034</v>
      </c>
      <c r="F119" s="151">
        <f t="shared" si="80"/>
        <v>0.11786303184971003</v>
      </c>
      <c r="G119" s="179"/>
      <c r="H119" s="157"/>
      <c r="I119"/>
      <c r="J119"/>
      <c r="K119"/>
      <c r="L119"/>
      <c r="M119"/>
      <c r="N119"/>
    </row>
    <row r="120" spans="1:14">
      <c r="A120" s="94"/>
      <c r="B120" s="94"/>
      <c r="C120" s="94"/>
      <c r="D120" s="94"/>
      <c r="E120" s="62"/>
      <c r="F120" s="94"/>
      <c r="G120" s="55"/>
      <c r="I120" s="37"/>
      <c r="J120" s="37"/>
      <c r="K120" s="37"/>
      <c r="L120" s="37"/>
      <c r="M120" s="37"/>
      <c r="N120" s="37"/>
    </row>
  </sheetData>
  <mergeCells count="6">
    <mergeCell ref="B105:F105"/>
    <mergeCell ref="L1:M1"/>
    <mergeCell ref="J1:K1"/>
    <mergeCell ref="B74:F74"/>
    <mergeCell ref="J74:K74"/>
    <mergeCell ref="B89:F8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3"/>
  <sheetViews>
    <sheetView workbookViewId="0">
      <selection activeCell="P11" sqref="P11"/>
    </sheetView>
  </sheetViews>
  <sheetFormatPr defaultRowHeight="14.4"/>
  <cols>
    <col min="1" max="1" width="9.5546875" customWidth="1"/>
  </cols>
  <sheetData>
    <row r="1" spans="1:5">
      <c r="A1" s="296" t="s">
        <v>1457</v>
      </c>
      <c r="B1" s="297"/>
      <c r="C1" s="297"/>
    </row>
    <row r="2" spans="1:5">
      <c r="A2" s="276" t="s">
        <v>1458</v>
      </c>
      <c r="B2" s="276" t="s">
        <v>1459</v>
      </c>
      <c r="C2" s="276" t="s">
        <v>1460</v>
      </c>
      <c r="D2" s="276" t="s">
        <v>1461</v>
      </c>
    </row>
    <row r="3" spans="1:5">
      <c r="A3" s="277">
        <v>39173</v>
      </c>
      <c r="B3" s="284">
        <v>645.41</v>
      </c>
      <c r="C3" s="278" t="s">
        <v>31</v>
      </c>
      <c r="D3" s="282">
        <f>B3/$B$3</f>
        <v>1</v>
      </c>
      <c r="E3">
        <v>1</v>
      </c>
    </row>
    <row r="4" spans="1:5">
      <c r="A4" s="279">
        <v>39203</v>
      </c>
      <c r="B4" s="285">
        <v>740.63</v>
      </c>
      <c r="C4" s="280">
        <v>0.14749999999999999</v>
      </c>
      <c r="D4" s="282">
        <f t="shared" ref="D4:D67" si="0">B4/$B$3</f>
        <v>1.1475341255945832</v>
      </c>
      <c r="E4">
        <f>E3</f>
        <v>1</v>
      </c>
    </row>
    <row r="5" spans="1:5">
      <c r="A5" s="277">
        <v>39234</v>
      </c>
      <c r="B5" s="284">
        <v>748.43</v>
      </c>
      <c r="C5" s="281">
        <v>1.0500000000000001E-2</v>
      </c>
      <c r="D5" s="282">
        <f t="shared" si="0"/>
        <v>1.1596194666955888</v>
      </c>
      <c r="E5">
        <f t="shared" ref="E5:E68" si="1">E4</f>
        <v>1</v>
      </c>
    </row>
    <row r="6" spans="1:5">
      <c r="A6" s="279">
        <v>39264</v>
      </c>
      <c r="B6" s="285">
        <v>764.47</v>
      </c>
      <c r="C6" s="280">
        <v>2.1399999999999999E-2</v>
      </c>
      <c r="D6" s="282">
        <f t="shared" si="0"/>
        <v>1.1844718860879133</v>
      </c>
      <c r="E6">
        <f t="shared" si="1"/>
        <v>1</v>
      </c>
    </row>
    <row r="7" spans="1:5">
      <c r="A7" s="277">
        <v>39295</v>
      </c>
      <c r="B7" s="284">
        <v>729.56</v>
      </c>
      <c r="C7" s="281">
        <v>-4.5699999999999998E-2</v>
      </c>
      <c r="D7" s="282">
        <f t="shared" si="0"/>
        <v>1.1303822376473869</v>
      </c>
      <c r="E7">
        <f t="shared" si="1"/>
        <v>1</v>
      </c>
    </row>
    <row r="8" spans="1:5">
      <c r="A8" s="279">
        <v>39326</v>
      </c>
      <c r="B8" s="285">
        <v>745.18</v>
      </c>
      <c r="C8" s="280">
        <v>2.1399999999999999E-2</v>
      </c>
      <c r="D8" s="282">
        <f t="shared" si="0"/>
        <v>1.1545839079035032</v>
      </c>
      <c r="E8">
        <f t="shared" si="1"/>
        <v>1</v>
      </c>
    </row>
    <row r="9" spans="1:5">
      <c r="A9" s="277">
        <v>39356</v>
      </c>
      <c r="B9" s="284">
        <v>824.07</v>
      </c>
      <c r="C9" s="281">
        <v>0.10589999999999999</v>
      </c>
      <c r="D9" s="282">
        <f t="shared" si="0"/>
        <v>1.2768162873212379</v>
      </c>
      <c r="E9">
        <f t="shared" si="1"/>
        <v>1</v>
      </c>
    </row>
    <row r="10" spans="1:5">
      <c r="A10" s="279">
        <v>39387</v>
      </c>
      <c r="B10" s="285">
        <v>877.34</v>
      </c>
      <c r="C10" s="280">
        <v>6.4600000000000005E-2</v>
      </c>
      <c r="D10" s="282">
        <f t="shared" si="0"/>
        <v>1.3593529694302848</v>
      </c>
      <c r="E10">
        <f t="shared" si="1"/>
        <v>1</v>
      </c>
    </row>
    <row r="11" spans="1:5">
      <c r="A11" s="277">
        <v>39417</v>
      </c>
      <c r="B11" s="284">
        <v>883.45</v>
      </c>
      <c r="C11" s="281">
        <v>7.0000000000000001E-3</v>
      </c>
      <c r="D11" s="282">
        <f t="shared" si="0"/>
        <v>1.3688198199594057</v>
      </c>
      <c r="E11">
        <f t="shared" si="1"/>
        <v>1</v>
      </c>
    </row>
    <row r="12" spans="1:5">
      <c r="A12" s="279">
        <v>39448</v>
      </c>
      <c r="B12" s="285">
        <v>987.02</v>
      </c>
      <c r="C12" s="280">
        <v>0.1172</v>
      </c>
      <c r="D12" s="282">
        <f t="shared" si="0"/>
        <v>1.529291458142886</v>
      </c>
      <c r="E12">
        <f t="shared" si="1"/>
        <v>1</v>
      </c>
    </row>
    <row r="13" spans="1:5">
      <c r="A13" s="277">
        <v>39479</v>
      </c>
      <c r="B13" s="284">
        <v>1109.5</v>
      </c>
      <c r="C13" s="281">
        <v>0.1241</v>
      </c>
      <c r="D13" s="282">
        <f t="shared" si="0"/>
        <v>1.7190623014827784</v>
      </c>
      <c r="E13">
        <f t="shared" si="1"/>
        <v>1</v>
      </c>
    </row>
    <row r="14" spans="1:5">
      <c r="A14" s="279">
        <v>39508</v>
      </c>
      <c r="B14" s="285">
        <v>1146.8599999999999</v>
      </c>
      <c r="C14" s="280">
        <v>3.3700000000000001E-2</v>
      </c>
      <c r="D14" s="282">
        <f t="shared" si="0"/>
        <v>1.7769479865511844</v>
      </c>
      <c r="E14">
        <f t="shared" si="1"/>
        <v>1</v>
      </c>
    </row>
    <row r="15" spans="1:5">
      <c r="A15" s="277">
        <v>39539</v>
      </c>
      <c r="B15" s="284">
        <v>1083.48</v>
      </c>
      <c r="C15" s="281">
        <v>-5.5300000000000002E-2</v>
      </c>
      <c r="D15" s="282">
        <f t="shared" si="0"/>
        <v>1.6787468430919881</v>
      </c>
      <c r="E15">
        <f t="shared" si="1"/>
        <v>1</v>
      </c>
    </row>
    <row r="16" spans="1:5">
      <c r="A16" s="279">
        <v>39569</v>
      </c>
      <c r="B16" s="285">
        <v>1086.83</v>
      </c>
      <c r="C16" s="280">
        <v>3.0999999999999999E-3</v>
      </c>
      <c r="D16" s="282">
        <f t="shared" si="0"/>
        <v>1.6839373421545993</v>
      </c>
      <c r="E16">
        <f t="shared" si="1"/>
        <v>1</v>
      </c>
    </row>
    <row r="17" spans="1:9">
      <c r="A17" s="277">
        <v>39600</v>
      </c>
      <c r="B17" s="284">
        <v>1096.3900000000001</v>
      </c>
      <c r="C17" s="281">
        <v>8.8000000000000005E-3</v>
      </c>
      <c r="D17" s="282">
        <f t="shared" si="0"/>
        <v>1.6987496320168578</v>
      </c>
      <c r="E17">
        <f t="shared" si="1"/>
        <v>1</v>
      </c>
    </row>
    <row r="18" spans="1:9">
      <c r="A18" s="279">
        <v>39630</v>
      </c>
      <c r="B18" s="285">
        <v>1026.25</v>
      </c>
      <c r="C18" s="280">
        <v>-6.4000000000000001E-2</v>
      </c>
      <c r="D18" s="282">
        <f t="shared" si="0"/>
        <v>1.590074526270123</v>
      </c>
      <c r="E18">
        <f t="shared" si="1"/>
        <v>1</v>
      </c>
      <c r="H18" s="286" t="s">
        <v>1461</v>
      </c>
      <c r="I18" s="286" t="s">
        <v>1459</v>
      </c>
    </row>
    <row r="19" spans="1:9">
      <c r="A19" s="277">
        <v>39661</v>
      </c>
      <c r="B19" s="284">
        <v>791.77</v>
      </c>
      <c r="C19" s="281">
        <v>-0.22850000000000001</v>
      </c>
      <c r="D19" s="282">
        <f t="shared" si="0"/>
        <v>1.2267705799414326</v>
      </c>
      <c r="E19">
        <f t="shared" si="1"/>
        <v>1</v>
      </c>
      <c r="G19" s="37" t="s">
        <v>1261</v>
      </c>
      <c r="H19" s="282">
        <f>AVERAGE(D4:D123)</f>
        <v>1.2154369573862607</v>
      </c>
      <c r="I19" s="283">
        <f>AVERAGE(B4:B123)</f>
        <v>784.45516666666651</v>
      </c>
    </row>
    <row r="20" spans="1:9">
      <c r="A20" s="279">
        <v>39692</v>
      </c>
      <c r="B20" s="285">
        <v>667.04</v>
      </c>
      <c r="C20" s="280">
        <v>-0.1575</v>
      </c>
      <c r="D20" s="282">
        <f t="shared" si="0"/>
        <v>1.0335135805147115</v>
      </c>
      <c r="E20">
        <f t="shared" si="1"/>
        <v>1</v>
      </c>
      <c r="G20" s="37" t="s">
        <v>1264</v>
      </c>
      <c r="H20" s="282">
        <f>MEDIAN(D4:D123)</f>
        <v>1.1704033095241786</v>
      </c>
      <c r="I20" s="283">
        <f>MEDIAN(B4:B123)</f>
        <v>755.3900000000001</v>
      </c>
    </row>
    <row r="21" spans="1:9">
      <c r="A21" s="277">
        <v>39722</v>
      </c>
      <c r="B21" s="284">
        <v>486.4</v>
      </c>
      <c r="C21" s="281">
        <v>-0.27079999999999999</v>
      </c>
      <c r="D21" s="282">
        <f t="shared" si="0"/>
        <v>0.75362947583706485</v>
      </c>
      <c r="E21">
        <f t="shared" si="1"/>
        <v>1</v>
      </c>
      <c r="G21" s="37" t="s">
        <v>1262</v>
      </c>
      <c r="H21" s="282">
        <f>MIN(D4:D123)</f>
        <v>0.67104631164686024</v>
      </c>
      <c r="I21" s="283">
        <f>MIN(B4:B123)</f>
        <v>433.1</v>
      </c>
    </row>
    <row r="22" spans="1:9">
      <c r="A22" s="279">
        <v>39753</v>
      </c>
      <c r="B22" s="285">
        <v>433.1</v>
      </c>
      <c r="C22" s="280">
        <v>-0.1096</v>
      </c>
      <c r="D22" s="282">
        <f t="shared" si="0"/>
        <v>0.67104631164686024</v>
      </c>
      <c r="E22">
        <f t="shared" si="1"/>
        <v>1</v>
      </c>
      <c r="G22" s="37" t="s">
        <v>1263</v>
      </c>
      <c r="H22" s="282">
        <f>MAX(D4:D123)</f>
        <v>1.9345067476487814</v>
      </c>
      <c r="I22" s="283">
        <f>MAX(B4:B123)</f>
        <v>1248.55</v>
      </c>
    </row>
    <row r="23" spans="1:9">
      <c r="A23" s="277">
        <v>39783</v>
      </c>
      <c r="B23" s="284">
        <v>440.38</v>
      </c>
      <c r="C23" s="281">
        <v>1.6799999999999999E-2</v>
      </c>
      <c r="D23" s="282">
        <f t="shared" si="0"/>
        <v>0.68232596334113205</v>
      </c>
      <c r="E23">
        <f t="shared" si="1"/>
        <v>1</v>
      </c>
      <c r="G23" s="37" t="s">
        <v>1462</v>
      </c>
      <c r="H23" s="282">
        <f>_xlfn.STDEV.P(D4:D123)</f>
        <v>0.29219210623459713</v>
      </c>
      <c r="I23" s="283">
        <f>_xlfn.STDEV.P(B4:B123)</f>
        <v>188.58370728487125</v>
      </c>
    </row>
    <row r="24" spans="1:9">
      <c r="A24" s="279">
        <v>39814</v>
      </c>
      <c r="B24" s="285">
        <v>522.15</v>
      </c>
      <c r="C24" s="280">
        <v>0.1857</v>
      </c>
      <c r="D24" s="282">
        <f t="shared" si="0"/>
        <v>0.80902062255000695</v>
      </c>
      <c r="E24">
        <f t="shared" si="1"/>
        <v>1</v>
      </c>
      <c r="F24" t="s">
        <v>1464</v>
      </c>
      <c r="G24" s="37" t="s">
        <v>1463</v>
      </c>
    </row>
    <row r="25" spans="1:9">
      <c r="A25" s="277">
        <v>39845</v>
      </c>
      <c r="B25" s="284">
        <v>529.4</v>
      </c>
      <c r="C25" s="281">
        <v>1.3899999999999999E-2</v>
      </c>
      <c r="D25" s="282">
        <f t="shared" si="0"/>
        <v>0.82025379216312111</v>
      </c>
      <c r="E25">
        <f t="shared" si="1"/>
        <v>1</v>
      </c>
      <c r="G25" s="85" t="s">
        <v>1268</v>
      </c>
      <c r="H25" s="282">
        <f>H$19 - _xlfn.CONFIDENCE.T(0.05, H$23, 120)</f>
        <v>1.1626210248005955</v>
      </c>
      <c r="I25" s="283">
        <f>I$19 - _xlfn.CONFIDENCE.T(0.05, I$23, 120)</f>
        <v>750.36723561655231</v>
      </c>
    </row>
    <row r="26" spans="1:9">
      <c r="A26" s="279">
        <v>39873</v>
      </c>
      <c r="B26" s="285">
        <v>557.21</v>
      </c>
      <c r="C26" s="280">
        <v>5.2499999999999998E-2</v>
      </c>
      <c r="D26" s="282">
        <f t="shared" si="0"/>
        <v>0.86334268139632186</v>
      </c>
      <c r="E26">
        <f t="shared" si="1"/>
        <v>1</v>
      </c>
      <c r="G26" s="85" t="s">
        <v>1269</v>
      </c>
      <c r="H26" s="282">
        <f>H$19 + _xlfn.CONFIDENCE.T(0.05, H$23, 120)</f>
        <v>1.2682528899719259</v>
      </c>
      <c r="I26" s="283">
        <f>I$19 + _xlfn.CONFIDENCE.T(0.05, I$23, 120)</f>
        <v>818.54309771678072</v>
      </c>
    </row>
    <row r="27" spans="1:9">
      <c r="A27" s="277">
        <v>39904</v>
      </c>
      <c r="B27" s="284">
        <v>693.21</v>
      </c>
      <c r="C27" s="281">
        <v>0.24410000000000001</v>
      </c>
      <c r="D27" s="282">
        <f t="shared" si="0"/>
        <v>1.0740614493112906</v>
      </c>
      <c r="E27">
        <f t="shared" si="1"/>
        <v>1</v>
      </c>
    </row>
    <row r="28" spans="1:9">
      <c r="A28" s="279">
        <v>39934</v>
      </c>
      <c r="B28" s="285">
        <v>772.39</v>
      </c>
      <c r="C28" s="280">
        <v>0.1142</v>
      </c>
      <c r="D28" s="282">
        <f t="shared" si="0"/>
        <v>1.1967431555135495</v>
      </c>
      <c r="E28">
        <f t="shared" si="1"/>
        <v>1</v>
      </c>
    </row>
    <row r="29" spans="1:9">
      <c r="A29" s="277">
        <v>39965</v>
      </c>
      <c r="B29" s="284">
        <v>690.82</v>
      </c>
      <c r="C29" s="281">
        <v>-0.1056</v>
      </c>
      <c r="D29" s="282">
        <f t="shared" si="0"/>
        <v>1.0703583768457261</v>
      </c>
      <c r="E29">
        <f t="shared" si="1"/>
        <v>1</v>
      </c>
    </row>
    <row r="30" spans="1:9">
      <c r="A30" s="279">
        <v>39995</v>
      </c>
      <c r="B30" s="285">
        <v>601.95000000000005</v>
      </c>
      <c r="C30" s="280">
        <v>-0.12859999999999999</v>
      </c>
      <c r="D30" s="282">
        <f t="shared" si="0"/>
        <v>0.93266295842952551</v>
      </c>
      <c r="E30">
        <f t="shared" si="1"/>
        <v>1</v>
      </c>
    </row>
    <row r="31" spans="1:9">
      <c r="A31" s="277">
        <v>40026</v>
      </c>
      <c r="B31" s="284">
        <v>686.79</v>
      </c>
      <c r="C31" s="281">
        <v>0.1409</v>
      </c>
      <c r="D31" s="282">
        <f t="shared" si="0"/>
        <v>1.0641142839435398</v>
      </c>
      <c r="E31">
        <f t="shared" si="1"/>
        <v>1</v>
      </c>
    </row>
    <row r="32" spans="1:9">
      <c r="A32" s="279">
        <v>40057</v>
      </c>
      <c r="B32" s="285">
        <v>636.41999999999996</v>
      </c>
      <c r="C32" s="280">
        <v>-7.3300000000000004E-2</v>
      </c>
      <c r="D32" s="282">
        <f t="shared" si="0"/>
        <v>0.98607086967973845</v>
      </c>
      <c r="E32">
        <f t="shared" si="1"/>
        <v>1</v>
      </c>
    </row>
    <row r="33" spans="1:5">
      <c r="A33" s="277">
        <v>40087</v>
      </c>
      <c r="B33" s="284">
        <v>636.55999999999995</v>
      </c>
      <c r="C33" s="281">
        <v>2.0000000000000001E-4</v>
      </c>
      <c r="D33" s="282">
        <f t="shared" si="0"/>
        <v>0.98628778605847445</v>
      </c>
      <c r="E33">
        <f t="shared" si="1"/>
        <v>1</v>
      </c>
    </row>
    <row r="34" spans="1:5">
      <c r="A34" s="279">
        <v>40118</v>
      </c>
      <c r="B34" s="285">
        <v>674.33</v>
      </c>
      <c r="C34" s="280">
        <v>5.9299999999999999E-2</v>
      </c>
      <c r="D34" s="282">
        <f t="shared" si="0"/>
        <v>1.0448087262360362</v>
      </c>
      <c r="E34">
        <f t="shared" si="1"/>
        <v>1</v>
      </c>
    </row>
    <row r="35" spans="1:5">
      <c r="A35" s="277">
        <v>40148</v>
      </c>
      <c r="B35" s="284">
        <v>727.6</v>
      </c>
      <c r="C35" s="281">
        <v>7.9000000000000001E-2</v>
      </c>
      <c r="D35" s="282">
        <f t="shared" si="0"/>
        <v>1.1273454083450831</v>
      </c>
      <c r="E35">
        <f t="shared" si="1"/>
        <v>1</v>
      </c>
    </row>
    <row r="36" spans="1:5">
      <c r="A36" s="279">
        <v>40179</v>
      </c>
      <c r="B36" s="285">
        <v>742</v>
      </c>
      <c r="C36" s="280">
        <v>1.9800000000000002E-2</v>
      </c>
      <c r="D36" s="282">
        <f t="shared" si="0"/>
        <v>1.1496568073007856</v>
      </c>
      <c r="E36">
        <f t="shared" si="1"/>
        <v>1</v>
      </c>
    </row>
    <row r="37" spans="1:5">
      <c r="A37" s="277">
        <v>40210</v>
      </c>
      <c r="B37" s="284">
        <v>754.32</v>
      </c>
      <c r="C37" s="281">
        <v>1.66E-2</v>
      </c>
      <c r="D37" s="282">
        <f t="shared" si="0"/>
        <v>1.1687454486295534</v>
      </c>
      <c r="E37">
        <f t="shared" si="1"/>
        <v>1</v>
      </c>
    </row>
    <row r="38" spans="1:5">
      <c r="A38" s="279">
        <v>40238</v>
      </c>
      <c r="B38" s="285">
        <v>793.9</v>
      </c>
      <c r="C38" s="280">
        <v>5.2499999999999998E-2</v>
      </c>
      <c r="D38" s="282">
        <f t="shared" si="0"/>
        <v>1.2300708077036302</v>
      </c>
      <c r="E38">
        <f t="shared" si="1"/>
        <v>1</v>
      </c>
    </row>
    <row r="39" spans="1:5">
      <c r="A39" s="277">
        <v>40269</v>
      </c>
      <c r="B39" s="284">
        <v>798.53</v>
      </c>
      <c r="C39" s="281">
        <v>5.7999999999999996E-3</v>
      </c>
      <c r="D39" s="282">
        <f t="shared" si="0"/>
        <v>1.2372445422289708</v>
      </c>
      <c r="E39">
        <f t="shared" si="1"/>
        <v>1</v>
      </c>
    </row>
    <row r="40" spans="1:5">
      <c r="A40" s="279">
        <v>40299</v>
      </c>
      <c r="B40" s="285">
        <v>775.57</v>
      </c>
      <c r="C40" s="280">
        <v>-2.8799999999999999E-2</v>
      </c>
      <c r="D40" s="282">
        <f t="shared" si="0"/>
        <v>1.2016702561162673</v>
      </c>
      <c r="E40">
        <f t="shared" si="1"/>
        <v>1</v>
      </c>
    </row>
    <row r="41" spans="1:5">
      <c r="A41" s="277">
        <v>40330</v>
      </c>
      <c r="B41" s="284">
        <v>764.91</v>
      </c>
      <c r="C41" s="281">
        <v>-1.37E-2</v>
      </c>
      <c r="D41" s="282">
        <f t="shared" si="0"/>
        <v>1.1851536232782263</v>
      </c>
      <c r="E41">
        <f t="shared" si="1"/>
        <v>1</v>
      </c>
    </row>
    <row r="42" spans="1:5">
      <c r="A42" s="279">
        <v>40360</v>
      </c>
      <c r="B42" s="285">
        <v>774.5</v>
      </c>
      <c r="C42" s="280">
        <v>1.2500000000000001E-2</v>
      </c>
      <c r="D42" s="282">
        <f t="shared" si="0"/>
        <v>1.2000123952216422</v>
      </c>
      <c r="E42">
        <f t="shared" si="1"/>
        <v>1</v>
      </c>
    </row>
    <row r="43" spans="1:5">
      <c r="A43" s="277">
        <v>40391</v>
      </c>
      <c r="B43" s="284">
        <v>865.23</v>
      </c>
      <c r="C43" s="281">
        <v>0.1171</v>
      </c>
      <c r="D43" s="282">
        <f t="shared" si="0"/>
        <v>1.340589702669621</v>
      </c>
      <c r="E43">
        <f t="shared" si="1"/>
        <v>1</v>
      </c>
    </row>
    <row r="44" spans="1:5">
      <c r="A44" s="279">
        <v>40422</v>
      </c>
      <c r="B44" s="285">
        <v>884.89</v>
      </c>
      <c r="C44" s="280">
        <v>2.2700000000000001E-2</v>
      </c>
      <c r="D44" s="282">
        <f t="shared" si="0"/>
        <v>1.371050959854976</v>
      </c>
      <c r="E44">
        <f t="shared" si="1"/>
        <v>1</v>
      </c>
    </row>
    <row r="45" spans="1:5">
      <c r="A45" s="277">
        <v>40452</v>
      </c>
      <c r="B45" s="284">
        <v>935.22</v>
      </c>
      <c r="C45" s="281">
        <v>5.6899999999999999E-2</v>
      </c>
      <c r="D45" s="282">
        <f t="shared" si="0"/>
        <v>1.449032398010567</v>
      </c>
      <c r="E45">
        <f t="shared" si="1"/>
        <v>1</v>
      </c>
    </row>
    <row r="46" spans="1:5">
      <c r="A46" s="279">
        <v>40483</v>
      </c>
      <c r="B46" s="285">
        <v>1059.01</v>
      </c>
      <c r="C46" s="280">
        <v>0.13239999999999999</v>
      </c>
      <c r="D46" s="282">
        <f t="shared" si="0"/>
        <v>1.6408329588943462</v>
      </c>
      <c r="E46">
        <f t="shared" si="1"/>
        <v>1</v>
      </c>
    </row>
    <row r="47" spans="1:5">
      <c r="A47" s="277">
        <v>40513</v>
      </c>
      <c r="B47" s="284">
        <v>1171.22</v>
      </c>
      <c r="C47" s="281">
        <v>0.106</v>
      </c>
      <c r="D47" s="282">
        <f t="shared" si="0"/>
        <v>1.8146914364512481</v>
      </c>
      <c r="E47">
        <f t="shared" si="1"/>
        <v>1</v>
      </c>
    </row>
    <row r="48" spans="1:5">
      <c r="A48" s="279">
        <v>40544</v>
      </c>
      <c r="B48" s="285">
        <v>1238.57</v>
      </c>
      <c r="C48" s="280">
        <v>5.7500000000000002E-2</v>
      </c>
      <c r="D48" s="282">
        <f t="shared" si="0"/>
        <v>1.9190437086503154</v>
      </c>
      <c r="E48">
        <f t="shared" si="1"/>
        <v>1</v>
      </c>
    </row>
    <row r="49" spans="1:5">
      <c r="A49" s="277">
        <v>40575</v>
      </c>
      <c r="B49" s="284">
        <v>1248.55</v>
      </c>
      <c r="C49" s="281">
        <v>8.0999999999999996E-3</v>
      </c>
      <c r="D49" s="282">
        <f t="shared" si="0"/>
        <v>1.9345067476487814</v>
      </c>
      <c r="E49">
        <f t="shared" si="1"/>
        <v>1</v>
      </c>
    </row>
    <row r="50" spans="1:5">
      <c r="A50" s="279">
        <v>40603</v>
      </c>
      <c r="B50" s="285">
        <v>1142.23</v>
      </c>
      <c r="C50" s="280">
        <v>-8.5199999999999998E-2</v>
      </c>
      <c r="D50" s="282">
        <f t="shared" si="0"/>
        <v>1.7697742520258442</v>
      </c>
      <c r="E50">
        <f t="shared" si="1"/>
        <v>1</v>
      </c>
    </row>
    <row r="51" spans="1:5">
      <c r="A51" s="277">
        <v>40634</v>
      </c>
      <c r="B51" s="284">
        <v>1123.79</v>
      </c>
      <c r="C51" s="281">
        <v>-1.61E-2</v>
      </c>
      <c r="D51" s="282">
        <f t="shared" si="0"/>
        <v>1.7412032661409027</v>
      </c>
      <c r="E51">
        <f t="shared" si="1"/>
        <v>1</v>
      </c>
    </row>
    <row r="52" spans="1:5">
      <c r="A52" s="279">
        <v>40664</v>
      </c>
      <c r="B52" s="285">
        <v>1143.44</v>
      </c>
      <c r="C52" s="280">
        <v>1.7500000000000002E-2</v>
      </c>
      <c r="D52" s="282">
        <f t="shared" si="0"/>
        <v>1.7716490292992053</v>
      </c>
      <c r="E52">
        <f t="shared" si="1"/>
        <v>1</v>
      </c>
    </row>
    <row r="53" spans="1:5">
      <c r="A53" s="277">
        <v>40695</v>
      </c>
      <c r="B53" s="284">
        <v>1075.9100000000001</v>
      </c>
      <c r="C53" s="281">
        <v>-5.91E-2</v>
      </c>
      <c r="D53" s="282">
        <f t="shared" si="0"/>
        <v>1.6670178646131919</v>
      </c>
      <c r="E53">
        <f t="shared" si="1"/>
        <v>1</v>
      </c>
    </row>
    <row r="54" spans="1:5">
      <c r="A54" s="279">
        <v>40725</v>
      </c>
      <c r="B54" s="285">
        <v>1033.57</v>
      </c>
      <c r="C54" s="280">
        <v>-3.9399999999999998E-2</v>
      </c>
      <c r="D54" s="282">
        <f t="shared" si="0"/>
        <v>1.6014161540726051</v>
      </c>
      <c r="E54">
        <f t="shared" si="1"/>
        <v>1</v>
      </c>
    </row>
    <row r="55" spans="1:5">
      <c r="A55" s="277">
        <v>40756</v>
      </c>
      <c r="B55" s="284">
        <v>1047.51</v>
      </c>
      <c r="C55" s="281">
        <v>1.35E-2</v>
      </c>
      <c r="D55" s="282">
        <f t="shared" si="0"/>
        <v>1.6230148277838894</v>
      </c>
      <c r="E55">
        <f t="shared" si="1"/>
        <v>1</v>
      </c>
    </row>
    <row r="56" spans="1:5">
      <c r="A56" s="279">
        <v>40787</v>
      </c>
      <c r="B56" s="285">
        <v>995.18</v>
      </c>
      <c r="C56" s="280">
        <v>-0.05</v>
      </c>
      <c r="D56" s="282">
        <f t="shared" si="0"/>
        <v>1.5419345842177841</v>
      </c>
      <c r="E56">
        <f t="shared" si="1"/>
        <v>1</v>
      </c>
    </row>
    <row r="57" spans="1:5">
      <c r="A57" s="277">
        <v>40817</v>
      </c>
      <c r="B57" s="284">
        <v>914.44</v>
      </c>
      <c r="C57" s="281">
        <v>-8.1100000000000005E-2</v>
      </c>
      <c r="D57" s="282">
        <f t="shared" si="0"/>
        <v>1.416835809795324</v>
      </c>
      <c r="E57">
        <f t="shared" si="1"/>
        <v>1</v>
      </c>
    </row>
    <row r="58" spans="1:5">
      <c r="A58" s="279">
        <v>40848</v>
      </c>
      <c r="B58" s="285">
        <v>985.77</v>
      </c>
      <c r="C58" s="280">
        <v>7.8E-2</v>
      </c>
      <c r="D58" s="282">
        <f t="shared" si="0"/>
        <v>1.5273547047613145</v>
      </c>
      <c r="E58">
        <f t="shared" si="1"/>
        <v>1</v>
      </c>
    </row>
    <row r="59" spans="1:5">
      <c r="A59" s="277">
        <v>40878</v>
      </c>
      <c r="B59" s="284">
        <v>969.07</v>
      </c>
      <c r="C59" s="281">
        <v>-1.6899999999999998E-2</v>
      </c>
      <c r="D59" s="282">
        <f t="shared" si="0"/>
        <v>1.5014796795835208</v>
      </c>
      <c r="E59">
        <f t="shared" si="1"/>
        <v>1</v>
      </c>
    </row>
    <row r="60" spans="1:5">
      <c r="A60" s="279">
        <v>40909</v>
      </c>
      <c r="B60" s="285">
        <v>1020.54</v>
      </c>
      <c r="C60" s="280">
        <v>5.3100000000000001E-2</v>
      </c>
      <c r="D60" s="282">
        <f t="shared" si="0"/>
        <v>1.5812274368231047</v>
      </c>
      <c r="E60">
        <f t="shared" si="1"/>
        <v>1</v>
      </c>
    </row>
    <row r="61" spans="1:5">
      <c r="A61" s="277">
        <v>40940</v>
      </c>
      <c r="B61" s="284">
        <v>1047.69</v>
      </c>
      <c r="C61" s="281">
        <v>2.6599999999999999E-2</v>
      </c>
      <c r="D61" s="282">
        <f t="shared" si="0"/>
        <v>1.6232937202708357</v>
      </c>
      <c r="E61">
        <f t="shared" si="1"/>
        <v>1</v>
      </c>
    </row>
    <row r="62" spans="1:5">
      <c r="A62" s="279">
        <v>40969</v>
      </c>
      <c r="B62" s="285">
        <v>1105.74</v>
      </c>
      <c r="C62" s="280">
        <v>5.5399999999999998E-2</v>
      </c>
      <c r="D62" s="282">
        <f t="shared" si="0"/>
        <v>1.7132365473110116</v>
      </c>
      <c r="E62">
        <f t="shared" si="1"/>
        <v>1</v>
      </c>
    </row>
    <row r="63" spans="1:5">
      <c r="A63" s="277">
        <v>41000</v>
      </c>
      <c r="B63" s="284">
        <v>1157.45</v>
      </c>
      <c r="C63" s="281">
        <v>4.6800000000000001E-2</v>
      </c>
      <c r="D63" s="282">
        <f t="shared" si="0"/>
        <v>1.7933561611998576</v>
      </c>
      <c r="E63">
        <f t="shared" si="1"/>
        <v>1</v>
      </c>
    </row>
    <row r="64" spans="1:5">
      <c r="A64" s="279">
        <v>41030</v>
      </c>
      <c r="B64" s="285">
        <v>1031.1199999999999</v>
      </c>
      <c r="C64" s="280">
        <v>-0.1091</v>
      </c>
      <c r="D64" s="282">
        <f t="shared" si="0"/>
        <v>1.5976201174447249</v>
      </c>
      <c r="E64">
        <f t="shared" si="1"/>
        <v>1</v>
      </c>
    </row>
    <row r="65" spans="1:5">
      <c r="A65" s="277">
        <v>41061</v>
      </c>
      <c r="B65" s="284">
        <v>927.63</v>
      </c>
      <c r="C65" s="281">
        <v>-0.1004</v>
      </c>
      <c r="D65" s="282">
        <f t="shared" si="0"/>
        <v>1.4372724314776655</v>
      </c>
      <c r="E65">
        <f t="shared" si="1"/>
        <v>1</v>
      </c>
    </row>
    <row r="66" spans="1:5">
      <c r="A66" s="279">
        <v>41091</v>
      </c>
      <c r="B66" s="285">
        <v>952.54</v>
      </c>
      <c r="C66" s="280">
        <v>2.69E-2</v>
      </c>
      <c r="D66" s="282">
        <f t="shared" si="0"/>
        <v>1.4758680528656203</v>
      </c>
      <c r="E66">
        <f t="shared" si="1"/>
        <v>1</v>
      </c>
    </row>
    <row r="67" spans="1:5">
      <c r="A67" s="277">
        <v>41122</v>
      </c>
      <c r="B67" s="284">
        <v>930.61</v>
      </c>
      <c r="C67" s="281">
        <v>-2.3E-2</v>
      </c>
      <c r="D67" s="282">
        <f t="shared" si="0"/>
        <v>1.4418896515393316</v>
      </c>
      <c r="E67">
        <f t="shared" si="1"/>
        <v>1</v>
      </c>
    </row>
    <row r="68" spans="1:5">
      <c r="A68" s="279">
        <v>41153</v>
      </c>
      <c r="B68" s="285">
        <v>879.53</v>
      </c>
      <c r="C68" s="280">
        <v>-5.4899999999999997E-2</v>
      </c>
      <c r="D68" s="282">
        <f t="shared" ref="D68:D123" si="2">B68/$B$3</f>
        <v>1.3627461613547978</v>
      </c>
      <c r="E68">
        <f t="shared" si="1"/>
        <v>1</v>
      </c>
    </row>
    <row r="69" spans="1:5">
      <c r="A69" s="277">
        <v>41183</v>
      </c>
      <c r="B69" s="284">
        <v>768.09</v>
      </c>
      <c r="C69" s="281">
        <v>-0.12670000000000001</v>
      </c>
      <c r="D69" s="282">
        <f t="shared" si="2"/>
        <v>1.1900807238809441</v>
      </c>
      <c r="E69">
        <f t="shared" ref="E69:E123" si="3">E68</f>
        <v>1</v>
      </c>
    </row>
    <row r="70" spans="1:5">
      <c r="A70" s="279">
        <v>41214</v>
      </c>
      <c r="B70" s="285">
        <v>743.13</v>
      </c>
      <c r="C70" s="280">
        <v>-3.2500000000000001E-2</v>
      </c>
      <c r="D70" s="282">
        <f t="shared" si="2"/>
        <v>1.1514076323577263</v>
      </c>
      <c r="E70">
        <f t="shared" si="3"/>
        <v>1</v>
      </c>
    </row>
    <row r="71" spans="1:5">
      <c r="A71" s="277">
        <v>41244</v>
      </c>
      <c r="B71" s="284">
        <v>713.94</v>
      </c>
      <c r="C71" s="281">
        <v>-3.9300000000000002E-2</v>
      </c>
      <c r="D71" s="282">
        <f t="shared" si="2"/>
        <v>1.1061805673912708</v>
      </c>
      <c r="E71">
        <f t="shared" si="3"/>
        <v>1</v>
      </c>
    </row>
    <row r="72" spans="1:5">
      <c r="A72" s="279">
        <v>41275</v>
      </c>
      <c r="B72" s="285">
        <v>776.54</v>
      </c>
      <c r="C72" s="280">
        <v>8.77E-2</v>
      </c>
      <c r="D72" s="282">
        <f t="shared" si="2"/>
        <v>1.2031731767403666</v>
      </c>
      <c r="E72">
        <f t="shared" si="3"/>
        <v>1</v>
      </c>
    </row>
    <row r="73" spans="1:5">
      <c r="A73" s="277">
        <v>41306</v>
      </c>
      <c r="B73" s="284">
        <v>792.38</v>
      </c>
      <c r="C73" s="281">
        <v>2.0400000000000001E-2</v>
      </c>
      <c r="D73" s="282">
        <f t="shared" si="2"/>
        <v>1.2277157155916394</v>
      </c>
      <c r="E73">
        <f t="shared" si="3"/>
        <v>1</v>
      </c>
    </row>
    <row r="74" spans="1:5">
      <c r="A74" s="279">
        <v>41334</v>
      </c>
      <c r="B74" s="285">
        <v>771.87</v>
      </c>
      <c r="C74" s="280">
        <v>-2.5899999999999999E-2</v>
      </c>
      <c r="D74" s="282">
        <f t="shared" si="2"/>
        <v>1.1959374661068158</v>
      </c>
      <c r="E74">
        <f t="shared" si="3"/>
        <v>1</v>
      </c>
    </row>
    <row r="75" spans="1:5">
      <c r="A75" s="277">
        <v>41365</v>
      </c>
      <c r="B75" s="284">
        <v>756.46</v>
      </c>
      <c r="C75" s="281">
        <v>-0.02</v>
      </c>
      <c r="D75" s="282">
        <f t="shared" si="2"/>
        <v>1.1720611704188038</v>
      </c>
      <c r="E75">
        <f t="shared" si="3"/>
        <v>1</v>
      </c>
    </row>
    <row r="76" spans="1:5">
      <c r="A76" s="279">
        <v>41395</v>
      </c>
      <c r="B76" s="285">
        <v>763.38</v>
      </c>
      <c r="C76" s="280">
        <v>9.1000000000000004E-3</v>
      </c>
      <c r="D76" s="282">
        <f t="shared" si="2"/>
        <v>1.182783037139183</v>
      </c>
      <c r="E76">
        <f t="shared" si="3"/>
        <v>1</v>
      </c>
    </row>
    <row r="77" spans="1:5">
      <c r="A77" s="277">
        <v>41426</v>
      </c>
      <c r="B77" s="284">
        <v>763.04</v>
      </c>
      <c r="C77" s="281">
        <v>-4.0000000000000002E-4</v>
      </c>
      <c r="D77" s="282">
        <f t="shared" si="2"/>
        <v>1.1822562402193955</v>
      </c>
      <c r="E77">
        <f t="shared" si="3"/>
        <v>1</v>
      </c>
    </row>
    <row r="78" spans="1:5">
      <c r="A78" s="279">
        <v>41456</v>
      </c>
      <c r="B78" s="285">
        <v>729.86</v>
      </c>
      <c r="C78" s="280">
        <v>-4.3499999999999997E-2</v>
      </c>
      <c r="D78" s="282">
        <f t="shared" si="2"/>
        <v>1.130847058458964</v>
      </c>
      <c r="E78">
        <f t="shared" si="3"/>
        <v>1</v>
      </c>
    </row>
    <row r="79" spans="1:5">
      <c r="A79" s="277">
        <v>41487</v>
      </c>
      <c r="B79" s="284">
        <v>722.84</v>
      </c>
      <c r="C79" s="281">
        <v>-9.5999999999999992E-3</v>
      </c>
      <c r="D79" s="282">
        <f t="shared" si="2"/>
        <v>1.1199702514680592</v>
      </c>
      <c r="E79">
        <f t="shared" si="3"/>
        <v>1</v>
      </c>
    </row>
    <row r="80" spans="1:5">
      <c r="A80" s="279">
        <v>41518</v>
      </c>
      <c r="B80" s="285">
        <v>725.8</v>
      </c>
      <c r="C80" s="280">
        <v>4.1000000000000003E-3</v>
      </c>
      <c r="D80" s="282">
        <f t="shared" si="2"/>
        <v>1.1245564834756201</v>
      </c>
      <c r="E80">
        <f t="shared" si="3"/>
        <v>1</v>
      </c>
    </row>
    <row r="81" spans="1:5">
      <c r="A81" s="277">
        <v>41548</v>
      </c>
      <c r="B81" s="284">
        <v>762.62</v>
      </c>
      <c r="C81" s="281">
        <v>5.0700000000000002E-2</v>
      </c>
      <c r="D81" s="282">
        <f t="shared" si="2"/>
        <v>1.1816054910831875</v>
      </c>
      <c r="E81">
        <f t="shared" si="3"/>
        <v>1</v>
      </c>
    </row>
    <row r="82" spans="1:5">
      <c r="A82" s="279">
        <v>41579</v>
      </c>
      <c r="B82" s="285">
        <v>810.3</v>
      </c>
      <c r="C82" s="280">
        <v>6.25E-2</v>
      </c>
      <c r="D82" s="282">
        <f t="shared" si="2"/>
        <v>1.255481012069847</v>
      </c>
      <c r="E82">
        <f t="shared" si="3"/>
        <v>1</v>
      </c>
    </row>
    <row r="83" spans="1:5">
      <c r="A83" s="277">
        <v>41609</v>
      </c>
      <c r="B83" s="284">
        <v>795.27</v>
      </c>
      <c r="C83" s="281">
        <v>-1.8499999999999999E-2</v>
      </c>
      <c r="D83" s="282">
        <f t="shared" si="2"/>
        <v>1.2321934894098325</v>
      </c>
      <c r="E83">
        <f t="shared" si="3"/>
        <v>1</v>
      </c>
    </row>
    <row r="84" spans="1:5">
      <c r="A84" s="279">
        <v>41640</v>
      </c>
      <c r="B84" s="285">
        <v>769.34</v>
      </c>
      <c r="C84" s="280">
        <v>-3.2599999999999997E-2</v>
      </c>
      <c r="D84" s="282">
        <f t="shared" si="2"/>
        <v>1.1920174772625154</v>
      </c>
      <c r="E84">
        <f t="shared" si="3"/>
        <v>1</v>
      </c>
    </row>
    <row r="85" spans="1:5">
      <c r="A85" s="277">
        <v>41671</v>
      </c>
      <c r="B85" s="284">
        <v>811.2</v>
      </c>
      <c r="C85" s="281">
        <v>5.4399999999999997E-2</v>
      </c>
      <c r="D85" s="282">
        <f t="shared" si="2"/>
        <v>1.2568754745045787</v>
      </c>
      <c r="E85">
        <f t="shared" si="3"/>
        <v>1</v>
      </c>
    </row>
    <row r="86" spans="1:5">
      <c r="A86" s="279">
        <v>41699</v>
      </c>
      <c r="B86" s="285">
        <v>860.52</v>
      </c>
      <c r="C86" s="280">
        <v>6.08E-2</v>
      </c>
      <c r="D86" s="282">
        <f t="shared" si="2"/>
        <v>1.3332920159278598</v>
      </c>
      <c r="E86">
        <f t="shared" si="3"/>
        <v>1</v>
      </c>
    </row>
    <row r="87" spans="1:5">
      <c r="A87" s="277">
        <v>41730</v>
      </c>
      <c r="B87" s="284">
        <v>825.32</v>
      </c>
      <c r="C87" s="281">
        <v>-4.0899999999999999E-2</v>
      </c>
      <c r="D87" s="282">
        <f t="shared" si="2"/>
        <v>1.2787530407028092</v>
      </c>
      <c r="E87">
        <f t="shared" si="3"/>
        <v>1</v>
      </c>
    </row>
    <row r="88" spans="1:5">
      <c r="A88" s="279">
        <v>41760</v>
      </c>
      <c r="B88" s="285">
        <v>800.29</v>
      </c>
      <c r="C88" s="280">
        <v>-3.0300000000000001E-2</v>
      </c>
      <c r="D88" s="282">
        <f t="shared" si="2"/>
        <v>1.2399714909902233</v>
      </c>
      <c r="E88">
        <f t="shared" si="3"/>
        <v>1</v>
      </c>
    </row>
    <row r="89" spans="1:5">
      <c r="A89" s="277">
        <v>41791</v>
      </c>
      <c r="B89" s="284">
        <v>758.47</v>
      </c>
      <c r="C89" s="281">
        <v>-5.2299999999999999E-2</v>
      </c>
      <c r="D89" s="282">
        <f t="shared" si="2"/>
        <v>1.1751754698563706</v>
      </c>
      <c r="E89">
        <f t="shared" si="3"/>
        <v>1</v>
      </c>
    </row>
    <row r="90" spans="1:5">
      <c r="A90" s="279">
        <v>41821</v>
      </c>
      <c r="B90" s="285">
        <v>752.89</v>
      </c>
      <c r="C90" s="280">
        <v>-7.4000000000000003E-3</v>
      </c>
      <c r="D90" s="282">
        <f t="shared" si="2"/>
        <v>1.1665298027610356</v>
      </c>
      <c r="E90">
        <f t="shared" si="3"/>
        <v>1</v>
      </c>
    </row>
    <row r="91" spans="1:5">
      <c r="A91" s="277">
        <v>41852</v>
      </c>
      <c r="B91" s="284">
        <v>677.86</v>
      </c>
      <c r="C91" s="281">
        <v>-9.9699999999999997E-2</v>
      </c>
      <c r="D91" s="282">
        <f t="shared" si="2"/>
        <v>1.0502781177855938</v>
      </c>
      <c r="E91">
        <f t="shared" si="3"/>
        <v>1</v>
      </c>
    </row>
    <row r="92" spans="1:5">
      <c r="A92" s="279">
        <v>41883</v>
      </c>
      <c r="B92" s="285">
        <v>656.98</v>
      </c>
      <c r="C92" s="280">
        <v>-3.0800000000000001E-2</v>
      </c>
      <c r="D92" s="282">
        <f t="shared" si="2"/>
        <v>1.017926589299825</v>
      </c>
      <c r="E92">
        <f t="shared" si="3"/>
        <v>1</v>
      </c>
    </row>
    <row r="93" spans="1:5">
      <c r="A93" s="277">
        <v>41913</v>
      </c>
      <c r="B93" s="284">
        <v>673.09</v>
      </c>
      <c r="C93" s="281">
        <v>2.4500000000000001E-2</v>
      </c>
      <c r="D93" s="282">
        <f t="shared" si="2"/>
        <v>1.0428874668815173</v>
      </c>
      <c r="E93">
        <f t="shared" si="3"/>
        <v>1</v>
      </c>
    </row>
    <row r="94" spans="1:5">
      <c r="A94" s="279">
        <v>41944</v>
      </c>
      <c r="B94" s="285">
        <v>662.4</v>
      </c>
      <c r="C94" s="280">
        <v>-1.5900000000000001E-2</v>
      </c>
      <c r="D94" s="282">
        <f t="shared" si="2"/>
        <v>1.0263243519623186</v>
      </c>
      <c r="E94">
        <f t="shared" si="3"/>
        <v>1</v>
      </c>
    </row>
    <row r="95" spans="1:5">
      <c r="A95" s="277">
        <v>41974</v>
      </c>
      <c r="B95" s="284">
        <v>624.54</v>
      </c>
      <c r="C95" s="281">
        <v>-5.7200000000000001E-2</v>
      </c>
      <c r="D95" s="282">
        <f t="shared" si="2"/>
        <v>0.96766396554128387</v>
      </c>
      <c r="E95">
        <f t="shared" si="3"/>
        <v>1</v>
      </c>
    </row>
    <row r="96" spans="1:5">
      <c r="A96" s="279">
        <v>42005</v>
      </c>
      <c r="B96" s="285">
        <v>641.6</v>
      </c>
      <c r="C96" s="280">
        <v>2.7300000000000001E-2</v>
      </c>
      <c r="D96" s="282">
        <f t="shared" si="2"/>
        <v>0.99409677569297039</v>
      </c>
      <c r="E96">
        <f t="shared" si="3"/>
        <v>1</v>
      </c>
    </row>
    <row r="97" spans="1:5">
      <c r="A97" s="277">
        <v>42036</v>
      </c>
      <c r="B97" s="284">
        <v>634.38</v>
      </c>
      <c r="C97" s="281">
        <v>-1.1299999999999999E-2</v>
      </c>
      <c r="D97" s="282">
        <f t="shared" si="2"/>
        <v>0.982910088161014</v>
      </c>
      <c r="E97">
        <f t="shared" si="3"/>
        <v>1</v>
      </c>
    </row>
    <row r="98" spans="1:5">
      <c r="A98" s="279">
        <v>42064</v>
      </c>
      <c r="B98" s="285">
        <v>607.65</v>
      </c>
      <c r="C98" s="280">
        <v>-4.2099999999999999E-2</v>
      </c>
      <c r="D98" s="282">
        <f t="shared" si="2"/>
        <v>0.94149455384949099</v>
      </c>
      <c r="E98">
        <f t="shared" si="3"/>
        <v>1</v>
      </c>
    </row>
    <row r="99" spans="1:5">
      <c r="A99" s="277">
        <v>42095</v>
      </c>
      <c r="B99" s="284">
        <v>591.79</v>
      </c>
      <c r="C99" s="281">
        <v>-2.6100000000000002E-2</v>
      </c>
      <c r="D99" s="282">
        <f t="shared" si="2"/>
        <v>0.91692102694411304</v>
      </c>
      <c r="E99">
        <f t="shared" si="3"/>
        <v>1</v>
      </c>
    </row>
    <row r="100" spans="1:5">
      <c r="A100" s="279">
        <v>42125</v>
      </c>
      <c r="B100" s="285">
        <v>601.4</v>
      </c>
      <c r="C100" s="280">
        <v>1.6199999999999999E-2</v>
      </c>
      <c r="D100" s="282">
        <f t="shared" si="2"/>
        <v>0.931810786941634</v>
      </c>
      <c r="E100">
        <f t="shared" si="3"/>
        <v>1</v>
      </c>
    </row>
    <row r="101" spans="1:5">
      <c r="A101" s="277">
        <v>42156</v>
      </c>
      <c r="B101" s="284">
        <v>606.4</v>
      </c>
      <c r="C101" s="281">
        <v>8.3000000000000001E-3</v>
      </c>
      <c r="D101" s="282">
        <f t="shared" si="2"/>
        <v>0.93955780046791959</v>
      </c>
      <c r="E101">
        <f t="shared" si="3"/>
        <v>1</v>
      </c>
    </row>
    <row r="102" spans="1:5">
      <c r="A102" s="279">
        <v>42186</v>
      </c>
      <c r="B102" s="285">
        <v>575.67999999999995</v>
      </c>
      <c r="C102" s="280">
        <v>-5.0700000000000002E-2</v>
      </c>
      <c r="D102" s="282">
        <f t="shared" si="2"/>
        <v>0.89196014936242074</v>
      </c>
      <c r="E102">
        <f t="shared" si="3"/>
        <v>1</v>
      </c>
    </row>
    <row r="103" spans="1:5">
      <c r="A103" s="277">
        <v>42217</v>
      </c>
      <c r="B103" s="284">
        <v>484.68</v>
      </c>
      <c r="C103" s="281">
        <v>-0.15809999999999999</v>
      </c>
      <c r="D103" s="282">
        <f t="shared" si="2"/>
        <v>0.75096450318402264</v>
      </c>
      <c r="E103">
        <f t="shared" si="3"/>
        <v>1</v>
      </c>
    </row>
    <row r="104" spans="1:5">
      <c r="A104" s="279">
        <v>42248</v>
      </c>
      <c r="B104" s="285">
        <v>483.49</v>
      </c>
      <c r="C104" s="280">
        <v>-2.5000000000000001E-3</v>
      </c>
      <c r="D104" s="282">
        <f t="shared" si="2"/>
        <v>0.74912071396476665</v>
      </c>
      <c r="E104">
        <f t="shared" si="3"/>
        <v>1</v>
      </c>
    </row>
    <row r="105" spans="1:5">
      <c r="A105" s="277">
        <v>42278</v>
      </c>
      <c r="B105" s="284">
        <v>530.25</v>
      </c>
      <c r="C105" s="281">
        <v>9.6699999999999994E-2</v>
      </c>
      <c r="D105" s="282">
        <f t="shared" si="2"/>
        <v>0.82157078446258969</v>
      </c>
      <c r="E105">
        <f t="shared" si="3"/>
        <v>1</v>
      </c>
    </row>
    <row r="106" spans="1:5">
      <c r="A106" s="279">
        <v>42309</v>
      </c>
      <c r="B106" s="285">
        <v>503.16</v>
      </c>
      <c r="C106" s="280">
        <v>-5.11E-2</v>
      </c>
      <c r="D106" s="282">
        <f t="shared" si="2"/>
        <v>0.77959746517717432</v>
      </c>
      <c r="E106">
        <f t="shared" si="3"/>
        <v>1</v>
      </c>
    </row>
    <row r="107" spans="1:5">
      <c r="A107" s="277">
        <v>42339</v>
      </c>
      <c r="B107" s="284">
        <v>520.6</v>
      </c>
      <c r="C107" s="281">
        <v>3.4700000000000002E-2</v>
      </c>
      <c r="D107" s="282">
        <f t="shared" si="2"/>
        <v>0.80661904835685849</v>
      </c>
      <c r="E107">
        <f t="shared" si="3"/>
        <v>1</v>
      </c>
    </row>
    <row r="108" spans="1:5">
      <c r="A108" s="279">
        <v>42370</v>
      </c>
      <c r="B108" s="285">
        <v>531.62</v>
      </c>
      <c r="C108" s="280">
        <v>2.12E-2</v>
      </c>
      <c r="D108" s="282">
        <f t="shared" si="2"/>
        <v>0.82369346616879202</v>
      </c>
      <c r="E108">
        <f t="shared" si="3"/>
        <v>1</v>
      </c>
    </row>
    <row r="109" spans="1:5">
      <c r="A109" s="277">
        <v>42401</v>
      </c>
      <c r="B109" s="284">
        <v>595.9</v>
      </c>
      <c r="C109" s="281">
        <v>0.12089999999999999</v>
      </c>
      <c r="D109" s="282">
        <f t="shared" si="2"/>
        <v>0.92328907206271982</v>
      </c>
      <c r="E109">
        <f t="shared" si="3"/>
        <v>1</v>
      </c>
    </row>
    <row r="110" spans="1:5">
      <c r="A110" s="279">
        <v>42430</v>
      </c>
      <c r="B110" s="285">
        <v>633.07000000000005</v>
      </c>
      <c r="C110" s="280">
        <v>6.2399999999999997E-2</v>
      </c>
      <c r="D110" s="282">
        <f t="shared" si="2"/>
        <v>0.98088037061712718</v>
      </c>
      <c r="E110">
        <f t="shared" si="3"/>
        <v>1</v>
      </c>
    </row>
    <row r="111" spans="1:5">
      <c r="A111" s="277">
        <v>42461</v>
      </c>
      <c r="B111" s="284">
        <v>680.38</v>
      </c>
      <c r="C111" s="281">
        <v>7.4700000000000003E-2</v>
      </c>
      <c r="D111" s="282">
        <f t="shared" si="2"/>
        <v>1.0541826126028417</v>
      </c>
      <c r="E111">
        <f t="shared" si="3"/>
        <v>1</v>
      </c>
    </row>
    <row r="112" spans="1:5">
      <c r="A112" s="279">
        <v>42491</v>
      </c>
      <c r="B112" s="285">
        <v>644.55999999999995</v>
      </c>
      <c r="C112" s="280">
        <v>-5.2600000000000001E-2</v>
      </c>
      <c r="D112" s="282">
        <f t="shared" si="2"/>
        <v>0.99868300770053142</v>
      </c>
      <c r="E112">
        <f t="shared" si="3"/>
        <v>1</v>
      </c>
    </row>
    <row r="113" spans="1:5">
      <c r="A113" s="277">
        <v>42522</v>
      </c>
      <c r="B113" s="284">
        <v>618.45000000000005</v>
      </c>
      <c r="C113" s="281">
        <v>-4.0500000000000001E-2</v>
      </c>
      <c r="D113" s="282">
        <f t="shared" si="2"/>
        <v>0.95822810306626804</v>
      </c>
      <c r="E113">
        <f t="shared" si="3"/>
        <v>1</v>
      </c>
    </row>
    <row r="114" spans="1:5">
      <c r="A114" s="279">
        <v>42552</v>
      </c>
      <c r="B114" s="285">
        <v>584.19000000000005</v>
      </c>
      <c r="C114" s="280">
        <v>-5.5399999999999998E-2</v>
      </c>
      <c r="D114" s="282">
        <f t="shared" si="2"/>
        <v>0.90514556638415899</v>
      </c>
      <c r="E114">
        <f t="shared" si="3"/>
        <v>1</v>
      </c>
    </row>
    <row r="115" spans="1:5">
      <c r="A115" s="277">
        <v>42583</v>
      </c>
      <c r="B115" s="284">
        <v>664.38</v>
      </c>
      <c r="C115" s="281">
        <v>0.13730000000000001</v>
      </c>
      <c r="D115" s="282">
        <f t="shared" si="2"/>
        <v>1.0293921693187276</v>
      </c>
      <c r="E115">
        <f t="shared" si="3"/>
        <v>1</v>
      </c>
    </row>
    <row r="116" spans="1:5">
      <c r="A116" s="279">
        <v>42614</v>
      </c>
      <c r="B116" s="285">
        <v>692.41</v>
      </c>
      <c r="C116" s="280">
        <v>4.2200000000000001E-2</v>
      </c>
      <c r="D116" s="282">
        <f t="shared" si="2"/>
        <v>1.0728219271470849</v>
      </c>
      <c r="E116">
        <f t="shared" si="3"/>
        <v>1</v>
      </c>
    </row>
    <row r="117" spans="1:5">
      <c r="A117" s="277">
        <v>42644</v>
      </c>
      <c r="B117" s="284">
        <v>651.45000000000005</v>
      </c>
      <c r="C117" s="281">
        <v>-5.9200000000000003E-2</v>
      </c>
      <c r="D117" s="282">
        <f t="shared" si="2"/>
        <v>1.0093583923397531</v>
      </c>
      <c r="E117">
        <f t="shared" si="3"/>
        <v>1</v>
      </c>
    </row>
    <row r="118" spans="1:5">
      <c r="A118" s="279">
        <v>42675</v>
      </c>
      <c r="B118" s="285">
        <v>670</v>
      </c>
      <c r="C118" s="280">
        <v>2.8500000000000001E-2</v>
      </c>
      <c r="D118" s="282">
        <f t="shared" si="2"/>
        <v>1.0380998125222727</v>
      </c>
      <c r="E118">
        <f t="shared" si="3"/>
        <v>1</v>
      </c>
    </row>
    <row r="119" spans="1:5">
      <c r="A119" s="277">
        <v>42705</v>
      </c>
      <c r="B119" s="284">
        <v>711.76</v>
      </c>
      <c r="C119" s="281">
        <v>6.2300000000000001E-2</v>
      </c>
      <c r="D119" s="282">
        <f t="shared" si="2"/>
        <v>1.1028028694938101</v>
      </c>
      <c r="E119">
        <f t="shared" si="3"/>
        <v>1</v>
      </c>
    </row>
    <row r="120" spans="1:5">
      <c r="A120" s="279">
        <v>42736</v>
      </c>
      <c r="B120" s="285">
        <v>726.49</v>
      </c>
      <c r="C120" s="280">
        <v>2.07E-2</v>
      </c>
      <c r="D120" s="282">
        <f t="shared" si="2"/>
        <v>1.1256255713422476</v>
      </c>
      <c r="E120">
        <f t="shared" si="3"/>
        <v>1</v>
      </c>
    </row>
    <row r="121" spans="1:5">
      <c r="A121" s="277">
        <v>42767</v>
      </c>
      <c r="B121" s="284">
        <v>706.79</v>
      </c>
      <c r="C121" s="281">
        <v>-2.7099999999999999E-2</v>
      </c>
      <c r="D121" s="282">
        <f t="shared" si="2"/>
        <v>1.0951023380486822</v>
      </c>
      <c r="E121">
        <f t="shared" si="3"/>
        <v>1</v>
      </c>
    </row>
    <row r="122" spans="1:5">
      <c r="A122" s="279">
        <v>42795</v>
      </c>
      <c r="B122" s="285">
        <v>663.3</v>
      </c>
      <c r="C122" s="280">
        <v>-6.1499999999999999E-2</v>
      </c>
      <c r="D122" s="282">
        <f t="shared" si="2"/>
        <v>1.0277188143970499</v>
      </c>
      <c r="E122">
        <f t="shared" si="3"/>
        <v>1</v>
      </c>
    </row>
    <row r="123" spans="1:5">
      <c r="A123" s="277">
        <v>42826</v>
      </c>
      <c r="B123" s="284">
        <v>623.21</v>
      </c>
      <c r="C123" s="281">
        <v>-6.0400000000000002E-2</v>
      </c>
      <c r="D123" s="282">
        <f t="shared" si="2"/>
        <v>0.96560325994329199</v>
      </c>
      <c r="E123">
        <f t="shared" si="3"/>
        <v>1</v>
      </c>
    </row>
  </sheetData>
  <mergeCells count="1">
    <mergeCell ref="A1:C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workbookViewId="0">
      <selection activeCell="E9" sqref="E9"/>
    </sheetView>
  </sheetViews>
  <sheetFormatPr defaultRowHeight="14.4"/>
  <cols>
    <col min="1" max="1" width="21.5546875" customWidth="1"/>
    <col min="3" max="6" width="9.44140625" bestFit="1" customWidth="1"/>
    <col min="7" max="7" width="10.77734375" customWidth="1"/>
  </cols>
  <sheetData>
    <row r="1" spans="1:7">
      <c r="A1" t="s">
        <v>1161</v>
      </c>
    </row>
    <row r="2" spans="1:7">
      <c r="A2" s="79"/>
      <c r="B2" s="75" t="s">
        <v>1163</v>
      </c>
      <c r="C2" s="44">
        <v>2012</v>
      </c>
      <c r="D2" s="44">
        <v>2013</v>
      </c>
      <c r="E2" s="44">
        <v>2014</v>
      </c>
      <c r="F2" s="44">
        <v>2015</v>
      </c>
      <c r="G2" s="44">
        <v>2016</v>
      </c>
    </row>
    <row r="3" spans="1:7">
      <c r="A3" s="73" t="s">
        <v>1162</v>
      </c>
    </row>
    <row r="4" spans="1:7">
      <c r="A4" t="s">
        <v>1164</v>
      </c>
      <c r="B4" t="s">
        <v>1179</v>
      </c>
    </row>
    <row r="5" spans="1:7">
      <c r="A5" t="s">
        <v>1165</v>
      </c>
      <c r="B5" t="s">
        <v>1179</v>
      </c>
      <c r="C5" s="77">
        <v>3259342</v>
      </c>
      <c r="D5" s="77">
        <v>3608636</v>
      </c>
      <c r="E5" s="77">
        <v>3733867</v>
      </c>
      <c r="F5" s="77">
        <v>3806043</v>
      </c>
      <c r="G5" s="77">
        <v>3495931</v>
      </c>
    </row>
    <row r="6" spans="1:7">
      <c r="A6" t="s">
        <v>1166</v>
      </c>
      <c r="B6" t="s">
        <v>1179</v>
      </c>
      <c r="C6" s="77">
        <v>122673</v>
      </c>
      <c r="D6" s="77">
        <v>142189</v>
      </c>
      <c r="E6" s="77">
        <v>40630</v>
      </c>
      <c r="F6" s="77">
        <v>36373</v>
      </c>
      <c r="G6" s="77">
        <v>58461</v>
      </c>
    </row>
    <row r="7" spans="1:7">
      <c r="A7" t="s">
        <v>1167</v>
      </c>
      <c r="B7" t="s">
        <v>1179</v>
      </c>
      <c r="C7" s="77">
        <v>819796</v>
      </c>
      <c r="D7" s="77">
        <v>940925</v>
      </c>
      <c r="E7" s="77">
        <v>1052395</v>
      </c>
      <c r="F7" s="77">
        <v>886918</v>
      </c>
      <c r="G7" s="77">
        <v>715664</v>
      </c>
    </row>
    <row r="8" spans="1:7">
      <c r="A8" t="s">
        <v>1168</v>
      </c>
      <c r="B8" t="s">
        <v>1179</v>
      </c>
      <c r="C8" s="77">
        <v>3956465</v>
      </c>
      <c r="D8" s="77">
        <v>4407372</v>
      </c>
      <c r="E8" s="77">
        <v>4745632</v>
      </c>
      <c r="F8" s="77">
        <v>4656588</v>
      </c>
      <c r="G8" s="77">
        <v>4153114</v>
      </c>
    </row>
    <row r="9" spans="1:7">
      <c r="A9" t="s">
        <v>1170</v>
      </c>
      <c r="B9" t="s">
        <v>1180</v>
      </c>
      <c r="C9" s="77">
        <v>21.33</v>
      </c>
      <c r="D9" s="77">
        <v>22.51</v>
      </c>
      <c r="E9" s="77">
        <v>22.39</v>
      </c>
      <c r="F9" s="77">
        <v>21.96</v>
      </c>
      <c r="G9" s="77">
        <v>19.82</v>
      </c>
    </row>
    <row r="10" spans="1:7">
      <c r="A10" t="s">
        <v>1171</v>
      </c>
      <c r="B10" t="s">
        <v>1181</v>
      </c>
      <c r="C10" s="77">
        <v>7218</v>
      </c>
      <c r="D10" s="77">
        <v>4599</v>
      </c>
      <c r="E10" s="77">
        <v>6307</v>
      </c>
      <c r="F10" s="77">
        <v>4668</v>
      </c>
      <c r="G10" s="77">
        <v>4327</v>
      </c>
    </row>
    <row r="11" spans="1:7">
      <c r="A11" t="s">
        <v>1172</v>
      </c>
      <c r="C11" s="77"/>
      <c r="D11" s="77"/>
      <c r="E11" s="77"/>
      <c r="F11" s="77"/>
      <c r="G11" s="77"/>
    </row>
    <row r="12" spans="1:7">
      <c r="A12" t="s">
        <v>1173</v>
      </c>
      <c r="B12" t="s">
        <v>1182</v>
      </c>
      <c r="C12" s="77">
        <v>3220</v>
      </c>
      <c r="D12" s="77">
        <v>2460</v>
      </c>
      <c r="E12" s="77">
        <v>2519</v>
      </c>
      <c r="F12" s="77">
        <v>2227</v>
      </c>
      <c r="G12" s="77">
        <v>2392</v>
      </c>
    </row>
    <row r="13" spans="1:7">
      <c r="A13" t="s">
        <v>1174</v>
      </c>
      <c r="B13" t="s">
        <v>1182</v>
      </c>
      <c r="C13" s="77">
        <v>2829</v>
      </c>
      <c r="D13" s="77">
        <v>2275</v>
      </c>
      <c r="E13" s="77">
        <v>2396</v>
      </c>
      <c r="F13" s="77">
        <v>2106</v>
      </c>
      <c r="G13" s="77">
        <v>2270</v>
      </c>
    </row>
    <row r="14" spans="1:7">
      <c r="A14" t="s">
        <v>1175</v>
      </c>
      <c r="B14" t="s">
        <v>1182</v>
      </c>
      <c r="C14" s="77">
        <v>3295</v>
      </c>
      <c r="D14" s="77">
        <v>2225</v>
      </c>
      <c r="E14" s="77">
        <v>3294</v>
      </c>
      <c r="F14" s="77">
        <v>3205</v>
      </c>
      <c r="G14" s="77">
        <v>4191</v>
      </c>
    </row>
    <row r="15" spans="1:7">
      <c r="A15" t="s">
        <v>1176</v>
      </c>
      <c r="B15" t="s">
        <v>1182</v>
      </c>
      <c r="C15" s="77">
        <v>286</v>
      </c>
      <c r="D15" s="77">
        <v>401</v>
      </c>
      <c r="E15" s="77">
        <v>430</v>
      </c>
      <c r="F15" s="77">
        <v>262</v>
      </c>
      <c r="G15" s="77">
        <v>277</v>
      </c>
    </row>
    <row r="16" spans="1:7">
      <c r="A16" t="s">
        <v>1177</v>
      </c>
      <c r="B16" t="s">
        <v>1182</v>
      </c>
      <c r="C16" s="77">
        <v>1580</v>
      </c>
      <c r="D16" s="77">
        <v>1105</v>
      </c>
      <c r="E16" s="77">
        <v>1576</v>
      </c>
      <c r="F16" s="77">
        <v>1424</v>
      </c>
      <c r="G16" s="77">
        <v>1881</v>
      </c>
    </row>
    <row r="17" spans="1:7">
      <c r="A17" t="s">
        <v>1178</v>
      </c>
      <c r="B17" t="s">
        <v>1182</v>
      </c>
      <c r="C17" s="77">
        <v>506</v>
      </c>
      <c r="D17" s="77">
        <v>317</v>
      </c>
      <c r="E17" s="77">
        <v>520</v>
      </c>
      <c r="F17" s="77">
        <v>462</v>
      </c>
      <c r="G17" s="77">
        <v>575</v>
      </c>
    </row>
    <row r="18" spans="1:7">
      <c r="C18" s="77"/>
      <c r="D18" s="77"/>
      <c r="E18" s="77"/>
      <c r="F18" s="77"/>
      <c r="G18" s="77"/>
    </row>
    <row r="19" spans="1:7">
      <c r="A19" s="37" t="s">
        <v>1196</v>
      </c>
      <c r="C19" s="77"/>
      <c r="D19" s="77"/>
      <c r="E19" s="77"/>
      <c r="F19" s="77"/>
      <c r="G19" s="77"/>
    </row>
    <row r="20" spans="1:7">
      <c r="A20" t="s">
        <v>1197</v>
      </c>
      <c r="B20" s="84" t="s">
        <v>1198</v>
      </c>
      <c r="C20" s="84">
        <v>18997</v>
      </c>
      <c r="D20" s="77">
        <v>17531</v>
      </c>
      <c r="E20" s="77">
        <v>16547</v>
      </c>
      <c r="F20" s="77">
        <v>15224</v>
      </c>
      <c r="G20" s="77">
        <v>16007</v>
      </c>
    </row>
    <row r="21" spans="1:7">
      <c r="C21" s="77"/>
      <c r="D21" s="77"/>
      <c r="E21" s="77"/>
      <c r="F21" s="77"/>
      <c r="G21" s="77"/>
    </row>
    <row r="22" spans="1:7" s="3" customFormat="1" ht="13.2" customHeight="1">
      <c r="C22" s="90"/>
      <c r="D22" s="90"/>
      <c r="E22" s="90"/>
      <c r="F22" s="90"/>
      <c r="G22" s="90"/>
    </row>
    <row r="23" spans="1:7">
      <c r="A23" s="37" t="s">
        <v>1187</v>
      </c>
    </row>
    <row r="24" spans="1:7" s="37" customFormat="1">
      <c r="A24" s="37" t="s">
        <v>1183</v>
      </c>
      <c r="C24" s="78">
        <f>SUM(C25:C26)</f>
        <v>192424</v>
      </c>
      <c r="D24" s="78">
        <f t="shared" ref="D24:G24" si="0">SUM(D25:D26)</f>
        <v>196232</v>
      </c>
      <c r="E24" s="78">
        <f t="shared" si="0"/>
        <v>204781</v>
      </c>
      <c r="F24" s="78">
        <f t="shared" si="0"/>
        <v>209249</v>
      </c>
      <c r="G24" s="78">
        <f t="shared" si="0"/>
        <v>211574</v>
      </c>
    </row>
    <row r="25" spans="1:7">
      <c r="A25" t="s">
        <v>1184</v>
      </c>
      <c r="B25" t="s">
        <v>1186</v>
      </c>
      <c r="C25" s="77">
        <v>152829</v>
      </c>
      <c r="D25" s="77">
        <v>160328</v>
      </c>
      <c r="E25" s="77">
        <v>166781</v>
      </c>
      <c r="F25" s="77">
        <v>173313</v>
      </c>
      <c r="G25" s="77">
        <v>176391</v>
      </c>
    </row>
    <row r="26" spans="1:7">
      <c r="A26" t="s">
        <v>1185</v>
      </c>
      <c r="B26" t="s">
        <v>1186</v>
      </c>
      <c r="C26" s="77">
        <v>39595</v>
      </c>
      <c r="D26" s="77">
        <v>35904</v>
      </c>
      <c r="E26" s="77">
        <v>38000</v>
      </c>
      <c r="F26" s="77">
        <v>35936</v>
      </c>
      <c r="G26" s="77">
        <v>35183</v>
      </c>
    </row>
    <row r="27" spans="1:7" s="37" customFormat="1">
      <c r="A27" s="37" t="s">
        <v>1188</v>
      </c>
      <c r="C27" s="78">
        <f>SUM(C28:C29)</f>
        <v>19580</v>
      </c>
      <c r="D27" s="78">
        <f t="shared" ref="D27" si="1">SUM(D28:D29)</f>
        <v>18699</v>
      </c>
      <c r="E27" s="78">
        <f t="shared" ref="E27" si="2">SUM(E28:E29)</f>
        <v>16134</v>
      </c>
      <c r="F27" s="78">
        <f t="shared" ref="F27" si="3">SUM(F28:F29)</f>
        <v>14277</v>
      </c>
      <c r="G27" s="78">
        <f t="shared" ref="G27" si="4">SUM(G28:G29)</f>
        <v>13669</v>
      </c>
    </row>
    <row r="28" spans="1:7">
      <c r="A28" t="s">
        <v>1184</v>
      </c>
      <c r="B28" t="s">
        <v>1186</v>
      </c>
      <c r="C28" s="77">
        <v>15957</v>
      </c>
      <c r="D28" s="77">
        <v>15029</v>
      </c>
      <c r="E28" s="77">
        <v>12456</v>
      </c>
      <c r="F28" s="77">
        <v>10777</v>
      </c>
      <c r="G28" s="77">
        <v>10305</v>
      </c>
    </row>
    <row r="29" spans="1:7">
      <c r="A29" t="s">
        <v>1185</v>
      </c>
      <c r="B29" t="s">
        <v>1186</v>
      </c>
      <c r="C29" s="77">
        <v>3623</v>
      </c>
      <c r="D29" s="77">
        <v>3670</v>
      </c>
      <c r="E29" s="77">
        <v>3678</v>
      </c>
      <c r="F29" s="77">
        <v>3500</v>
      </c>
      <c r="G29" s="77">
        <v>3364</v>
      </c>
    </row>
    <row r="30" spans="1:7" s="37" customFormat="1">
      <c r="A30" s="37" t="s">
        <v>1189</v>
      </c>
      <c r="B30" t="s">
        <v>1186</v>
      </c>
      <c r="C30" s="78">
        <f>C24+C27</f>
        <v>212004</v>
      </c>
      <c r="D30" s="78">
        <f t="shared" ref="D30:G30" si="5">D24+D27</f>
        <v>214931</v>
      </c>
      <c r="E30" s="78">
        <f t="shared" si="5"/>
        <v>220915</v>
      </c>
      <c r="F30" s="78">
        <f t="shared" si="5"/>
        <v>223526</v>
      </c>
      <c r="G30" s="78">
        <f t="shared" si="5"/>
        <v>225243</v>
      </c>
    </row>
    <row r="32" spans="1:7">
      <c r="A32" t="s">
        <v>1190</v>
      </c>
      <c r="C32" s="77">
        <f t="shared" ref="C32:G33" si="6">C28+C25</f>
        <v>168786</v>
      </c>
      <c r="D32" s="77">
        <f t="shared" si="6"/>
        <v>175357</v>
      </c>
      <c r="E32" s="77">
        <f t="shared" si="6"/>
        <v>179237</v>
      </c>
      <c r="F32" s="77">
        <f t="shared" si="6"/>
        <v>184090</v>
      </c>
      <c r="G32" s="77">
        <f t="shared" si="6"/>
        <v>186696</v>
      </c>
    </row>
    <row r="33" spans="1:7">
      <c r="A33" t="s">
        <v>1191</v>
      </c>
      <c r="C33" s="77">
        <f t="shared" si="6"/>
        <v>43218</v>
      </c>
      <c r="D33" s="77">
        <f t="shared" si="6"/>
        <v>39574</v>
      </c>
      <c r="E33" s="77">
        <f t="shared" si="6"/>
        <v>41678</v>
      </c>
      <c r="F33" s="77">
        <f t="shared" si="6"/>
        <v>39436</v>
      </c>
      <c r="G33" s="77">
        <f t="shared" si="6"/>
        <v>38547</v>
      </c>
    </row>
    <row r="34" spans="1:7">
      <c r="A34" t="s">
        <v>1192</v>
      </c>
      <c r="C34" s="81">
        <f>C32/C$30</f>
        <v>0.79614535574800471</v>
      </c>
      <c r="D34" s="81">
        <f t="shared" ref="D34:G35" si="7">D32/D$30</f>
        <v>0.81587579269626065</v>
      </c>
      <c r="E34" s="81">
        <f t="shared" si="7"/>
        <v>0.81133920286082883</v>
      </c>
      <c r="F34" s="81">
        <f t="shared" si="7"/>
        <v>0.8235730966420014</v>
      </c>
      <c r="G34" s="81">
        <f t="shared" si="7"/>
        <v>0.82886482598793298</v>
      </c>
    </row>
    <row r="35" spans="1:7">
      <c r="A35" t="s">
        <v>1193</v>
      </c>
      <c r="C35" s="81">
        <f>C33/C$30</f>
        <v>0.20385464425199523</v>
      </c>
      <c r="D35" s="81">
        <f t="shared" si="7"/>
        <v>0.18412420730373935</v>
      </c>
      <c r="E35" s="81">
        <f t="shared" si="7"/>
        <v>0.18866079713917117</v>
      </c>
      <c r="F35" s="81">
        <f t="shared" si="7"/>
        <v>0.17642690335799863</v>
      </c>
      <c r="G35" s="81">
        <f t="shared" si="7"/>
        <v>0.17113517401206696</v>
      </c>
    </row>
    <row r="37" spans="1:7">
      <c r="A37" t="s">
        <v>1194</v>
      </c>
      <c r="C37" s="81">
        <f>C24/C30</f>
        <v>0.90764325201411289</v>
      </c>
      <c r="D37" s="81">
        <f t="shared" ref="D37:G37" si="8">D24/D30</f>
        <v>0.91299998604203214</v>
      </c>
      <c r="E37" s="81">
        <f t="shared" si="8"/>
        <v>0.92696738564606296</v>
      </c>
      <c r="F37" s="81">
        <f t="shared" si="8"/>
        <v>0.93612823564149139</v>
      </c>
      <c r="G37" s="81">
        <f t="shared" si="8"/>
        <v>0.93931442930523923</v>
      </c>
    </row>
    <row r="38" spans="1:7">
      <c r="A38" t="s">
        <v>1195</v>
      </c>
      <c r="C38" s="81">
        <f>C27/C30</f>
        <v>9.2356747985887055E-2</v>
      </c>
      <c r="D38" s="81">
        <f t="shared" ref="D38:G38" si="9">D27/D30</f>
        <v>8.70000139579679E-2</v>
      </c>
      <c r="E38" s="81">
        <f t="shared" si="9"/>
        <v>7.3032614353937028E-2</v>
      </c>
      <c r="F38" s="81">
        <f t="shared" si="9"/>
        <v>6.3871764358508623E-2</v>
      </c>
      <c r="G38" s="81">
        <f t="shared" si="9"/>
        <v>6.0685570694760771E-2</v>
      </c>
    </row>
    <row r="39" spans="1:7" s="3" customFormat="1"/>
    <row r="40" spans="1:7">
      <c r="A40" s="37" t="s">
        <v>1222</v>
      </c>
    </row>
    <row r="41" spans="1:7">
      <c r="A41" t="s">
        <v>1223</v>
      </c>
      <c r="B41" t="s">
        <v>1224</v>
      </c>
      <c r="G41" s="39">
        <v>205472</v>
      </c>
    </row>
    <row r="42" spans="1:7">
      <c r="A42" t="s">
        <v>1225</v>
      </c>
      <c r="G42" s="80">
        <v>0.44</v>
      </c>
    </row>
    <row r="43" spans="1:7">
      <c r="A43" t="s">
        <v>1226</v>
      </c>
      <c r="G43" s="80">
        <v>0.52</v>
      </c>
    </row>
    <row r="44" spans="1:7">
      <c r="A44" t="s">
        <v>1227</v>
      </c>
      <c r="G44" s="80">
        <v>0.04</v>
      </c>
    </row>
    <row r="45" spans="1:7">
      <c r="A45" t="s">
        <v>1228</v>
      </c>
    </row>
    <row r="46" spans="1:7">
      <c r="A46" t="s">
        <v>1229</v>
      </c>
      <c r="B46" t="s">
        <v>1224</v>
      </c>
      <c r="G46" s="86">
        <f>G42*G$41</f>
        <v>90407.680000000008</v>
      </c>
    </row>
    <row r="47" spans="1:7">
      <c r="A47" t="s">
        <v>1230</v>
      </c>
      <c r="B47" t="s">
        <v>1224</v>
      </c>
      <c r="G47" s="86">
        <f t="shared" ref="G47:G48" si="10">G43*G$41</f>
        <v>106845.44</v>
      </c>
    </row>
    <row r="48" spans="1:7">
      <c r="A48" t="s">
        <v>1231</v>
      </c>
      <c r="B48" t="s">
        <v>1224</v>
      </c>
      <c r="G48" s="86">
        <f t="shared" si="10"/>
        <v>8218.880000000001</v>
      </c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9"/>
  <sheetViews>
    <sheetView topLeftCell="A4" workbookViewId="0">
      <selection activeCell="M15" sqref="M15"/>
    </sheetView>
  </sheetViews>
  <sheetFormatPr defaultRowHeight="14.4"/>
  <cols>
    <col min="1" max="1" width="3.6640625" customWidth="1"/>
    <col min="2" max="2" width="26.6640625" customWidth="1"/>
    <col min="5" max="7" width="10.77734375" customWidth="1"/>
    <col min="8" max="8" width="5.33203125" style="3" customWidth="1"/>
  </cols>
  <sheetData>
    <row r="2" spans="2:10">
      <c r="B2" s="44" t="s">
        <v>1411</v>
      </c>
      <c r="C2" s="1"/>
    </row>
    <row r="3" spans="2:10">
      <c r="B3" s="94" t="s">
        <v>1412</v>
      </c>
    </row>
    <row r="4" spans="2:10">
      <c r="E4" s="288" t="s">
        <v>1428</v>
      </c>
      <c r="F4" s="288"/>
      <c r="G4" s="288"/>
      <c r="J4" s="37"/>
    </row>
    <row r="5" spans="2:10">
      <c r="B5" s="83" t="s">
        <v>1413</v>
      </c>
      <c r="C5" s="249">
        <v>2015</v>
      </c>
      <c r="D5" s="250">
        <v>2016</v>
      </c>
      <c r="E5" s="153" t="s">
        <v>1262</v>
      </c>
      <c r="F5" s="153" t="s">
        <v>1263</v>
      </c>
      <c r="G5" s="153" t="s">
        <v>1427</v>
      </c>
    </row>
    <row r="6" spans="2:10">
      <c r="B6" s="93"/>
      <c r="C6" s="177"/>
      <c r="D6" s="137"/>
      <c r="E6" s="177"/>
      <c r="F6" s="177"/>
      <c r="G6" s="137"/>
    </row>
    <row r="7" spans="2:10">
      <c r="B7" s="168" t="s">
        <v>1414</v>
      </c>
      <c r="C7" s="236">
        <f>C8</f>
        <v>1.286</v>
      </c>
      <c r="D7" s="243">
        <f>D8</f>
        <v>11.423999999999999</v>
      </c>
      <c r="E7" s="242">
        <f>E8</f>
        <v>1.12E-2</v>
      </c>
      <c r="F7" s="242">
        <f>F8</f>
        <v>2.86E-2</v>
      </c>
      <c r="G7" s="254">
        <f>G8</f>
        <v>1.9900000000000001E-2</v>
      </c>
    </row>
    <row r="8" spans="2:10">
      <c r="B8" s="107" t="s">
        <v>1415</v>
      </c>
      <c r="C8" s="238">
        <v>1.286</v>
      </c>
      <c r="D8" s="244">
        <v>11.423999999999999</v>
      </c>
      <c r="E8" s="239">
        <v>1.12E-2</v>
      </c>
      <c r="F8" s="239">
        <v>2.86E-2</v>
      </c>
      <c r="G8" s="141">
        <f>AVERAGE(E8:F8)</f>
        <v>1.9900000000000001E-2</v>
      </c>
    </row>
    <row r="9" spans="2:10">
      <c r="B9" s="168" t="s">
        <v>1416</v>
      </c>
      <c r="C9" s="237">
        <f>SUM(C10:C11)</f>
        <v>2679.9349999999999</v>
      </c>
      <c r="D9" s="243">
        <f>SUM(D10:D11)</f>
        <v>2956.384</v>
      </c>
      <c r="E9" s="241">
        <f>($D10/$D9)*E10 + ($D11/$D9)*E11</f>
        <v>3.5472895537250915E-2</v>
      </c>
      <c r="F9" s="241">
        <f>($D10/$D9)*F10 + ($D11/$D9)*F11</f>
        <v>4.4342203989738808E-2</v>
      </c>
      <c r="G9" s="255">
        <f>($D10/$D9)*G10 + ($D11/$D9)*G11</f>
        <v>3.9907549763494858E-2</v>
      </c>
    </row>
    <row r="10" spans="2:10">
      <c r="B10" s="107" t="s">
        <v>1417</v>
      </c>
      <c r="C10" s="238">
        <v>279.935</v>
      </c>
      <c r="D10" s="244">
        <v>356.38400000000001</v>
      </c>
      <c r="E10" s="239">
        <v>1.12E-2</v>
      </c>
      <c r="F10" s="239">
        <v>2.86E-2</v>
      </c>
      <c r="G10" s="141">
        <f t="shared" ref="G10:G11" si="0">AVERAGE(E10:F10)</f>
        <v>1.9900000000000001E-2</v>
      </c>
    </row>
    <row r="11" spans="2:10">
      <c r="B11" s="107" t="s">
        <v>1418</v>
      </c>
      <c r="C11" s="238">
        <v>2400</v>
      </c>
      <c r="D11" s="244">
        <v>2600</v>
      </c>
      <c r="E11" s="239">
        <v>3.8800000000000001E-2</v>
      </c>
      <c r="F11" s="239">
        <v>4.65E-2</v>
      </c>
      <c r="G11" s="141">
        <f t="shared" si="0"/>
        <v>4.265E-2</v>
      </c>
    </row>
    <row r="12" spans="2:10">
      <c r="B12" s="107"/>
      <c r="C12" s="55"/>
      <c r="D12" s="56"/>
      <c r="E12" s="55"/>
      <c r="F12" s="55"/>
      <c r="G12" s="56"/>
    </row>
    <row r="13" spans="2:10">
      <c r="B13" s="168" t="s">
        <v>1419</v>
      </c>
      <c r="C13" s="237">
        <f>SUM(C7,C9)</f>
        <v>2681.221</v>
      </c>
      <c r="D13" s="243">
        <f>SUM(D7,D9)</f>
        <v>2967.808</v>
      </c>
      <c r="E13" s="241">
        <f>($D7/$D13)*E7 + ($D9/$D13)*E9</f>
        <v>3.537946174415596E-2</v>
      </c>
      <c r="F13" s="241">
        <f t="shared" ref="F13:G13" si="1">($D7/$D13)*F7 + ($D9/$D13)*F9</f>
        <v>4.4281607435521425E-2</v>
      </c>
      <c r="G13" s="255">
        <f t="shared" si="1"/>
        <v>3.9830534589838693E-2</v>
      </c>
    </row>
    <row r="14" spans="2:10">
      <c r="B14" s="94"/>
      <c r="C14" s="61"/>
      <c r="D14" s="62"/>
      <c r="E14" s="61"/>
      <c r="F14" s="61"/>
      <c r="G14" s="62"/>
    </row>
    <row r="15" spans="2:10">
      <c r="B15" s="83" t="s">
        <v>126</v>
      </c>
      <c r="C15" s="251"/>
      <c r="D15" s="252"/>
      <c r="E15" s="253"/>
      <c r="F15" s="253"/>
      <c r="G15" s="252"/>
    </row>
    <row r="16" spans="2:10">
      <c r="B16" s="79" t="s">
        <v>1414</v>
      </c>
      <c r="C16" s="256">
        <f>C17</f>
        <v>1.0009999999999999</v>
      </c>
      <c r="D16" s="257">
        <f>D17</f>
        <v>7.899</v>
      </c>
      <c r="E16" s="258">
        <f>E17</f>
        <v>1.12E-2</v>
      </c>
      <c r="F16" s="258">
        <f t="shared" ref="F16:G16" si="2">F17</f>
        <v>2.86E-2</v>
      </c>
      <c r="G16" s="259">
        <f t="shared" si="2"/>
        <v>1.9900000000000001E-2</v>
      </c>
    </row>
    <row r="17" spans="2:7">
      <c r="B17" s="130" t="s">
        <v>1415</v>
      </c>
      <c r="C17" s="238">
        <v>1.0009999999999999</v>
      </c>
      <c r="D17" s="244">
        <v>7.899</v>
      </c>
      <c r="E17" s="239">
        <v>1.12E-2</v>
      </c>
      <c r="F17" s="239">
        <v>2.86E-2</v>
      </c>
      <c r="G17" s="141">
        <f>AVERAGE(E17:F17)</f>
        <v>1.9900000000000001E-2</v>
      </c>
    </row>
    <row r="18" spans="2:7">
      <c r="B18" s="245" t="s">
        <v>1416</v>
      </c>
      <c r="C18" s="237">
        <f>SUM(C19:C25)</f>
        <v>1911.8389999999999</v>
      </c>
      <c r="D18" s="243">
        <f>SUM(D19:D25)</f>
        <v>1564.3229999999999</v>
      </c>
      <c r="E18" s="241">
        <f>($D19/$D27)*E19 + ($D20/$D27)*E20 + ($D21/$D27)*E21 + ($D22/$D27)*E22 + ($D23/$D27)*E23 + ($D24/$D27)*E24 + ($D25/$D27)*E25</f>
        <v>2.4711100976834065E-2</v>
      </c>
      <c r="F18" s="241">
        <f t="shared" ref="F18:G18" si="3">($D19/$D27)*F19 + ($D20/$D27)*F20 + ($D21/$D27)*F21 + ($D22/$D27)*F22 + ($D23/$D27)*F23 + ($D24/$D27)*F24 + ($D25/$D27)*F25</f>
        <v>3.6036562521068911E-2</v>
      </c>
      <c r="G18" s="255">
        <f t="shared" si="3"/>
        <v>3.0373831748951492E-2</v>
      </c>
    </row>
    <row r="19" spans="2:7">
      <c r="B19" s="130" t="s">
        <v>1420</v>
      </c>
      <c r="C19" s="238">
        <v>27.167999999999999</v>
      </c>
      <c r="D19" s="244">
        <v>40.71</v>
      </c>
      <c r="E19" s="239">
        <v>3.3E-3</v>
      </c>
      <c r="F19" s="239">
        <v>3.3999999999999998E-3</v>
      </c>
      <c r="G19" s="141">
        <f t="shared" ref="G19:G25" si="4">AVERAGE(E19:F19)</f>
        <v>3.3499999999999997E-3</v>
      </c>
    </row>
    <row r="20" spans="2:7">
      <c r="B20" s="130" t="s">
        <v>1415</v>
      </c>
      <c r="C20" s="238">
        <v>186.62299999999999</v>
      </c>
      <c r="D20" s="244">
        <v>82.459000000000003</v>
      </c>
      <c r="E20" s="239">
        <v>1.12E-2</v>
      </c>
      <c r="F20" s="239">
        <v>2.86E-2</v>
      </c>
      <c r="G20" s="141">
        <f t="shared" si="4"/>
        <v>1.9900000000000001E-2</v>
      </c>
    </row>
    <row r="21" spans="2:7">
      <c r="B21" s="130" t="s">
        <v>1421</v>
      </c>
      <c r="C21" s="238">
        <v>135.91999999999999</v>
      </c>
      <c r="D21" s="244">
        <v>287.125</v>
      </c>
      <c r="E21" s="240">
        <v>3.4000000000000002E-2</v>
      </c>
      <c r="F21" s="239">
        <v>3.7999999999999999E-2</v>
      </c>
      <c r="G21" s="141">
        <f t="shared" si="4"/>
        <v>3.6000000000000004E-2</v>
      </c>
    </row>
    <row r="22" spans="2:7">
      <c r="B22" s="130" t="s">
        <v>1422</v>
      </c>
      <c r="C22" s="238">
        <v>554.71699999999998</v>
      </c>
      <c r="D22" s="244">
        <v>433.74099999999999</v>
      </c>
      <c r="E22" s="239">
        <v>3.04E-2</v>
      </c>
      <c r="F22" s="239">
        <v>4.2999999999999997E-2</v>
      </c>
      <c r="G22" s="141">
        <f t="shared" si="4"/>
        <v>3.6699999999999997E-2</v>
      </c>
    </row>
    <row r="23" spans="2:7">
      <c r="B23" s="130" t="s">
        <v>1423</v>
      </c>
      <c r="C23" s="238">
        <v>193.91800000000001</v>
      </c>
      <c r="D23" s="244">
        <v>126.934</v>
      </c>
      <c r="E23" s="227">
        <v>0.01</v>
      </c>
      <c r="F23" s="239">
        <v>4.53E-2</v>
      </c>
      <c r="G23" s="141">
        <f t="shared" si="4"/>
        <v>2.7650000000000001E-2</v>
      </c>
    </row>
    <row r="24" spans="2:7">
      <c r="B24" s="130" t="s">
        <v>1424</v>
      </c>
      <c r="C24" s="238">
        <v>813.49300000000005</v>
      </c>
      <c r="D24" s="244">
        <v>293.35399999999998</v>
      </c>
      <c r="E24" s="239">
        <v>6.6E-3</v>
      </c>
      <c r="F24" s="239">
        <v>1.67E-2</v>
      </c>
      <c r="G24" s="141">
        <f t="shared" si="4"/>
        <v>1.1650000000000001E-2</v>
      </c>
    </row>
    <row r="25" spans="2:7">
      <c r="B25" s="130" t="s">
        <v>1418</v>
      </c>
      <c r="C25" s="238">
        <v>0</v>
      </c>
      <c r="D25" s="244">
        <v>300</v>
      </c>
      <c r="E25" s="239">
        <v>3.8800000000000001E-2</v>
      </c>
      <c r="F25" s="239">
        <v>4.65E-2</v>
      </c>
      <c r="G25" s="141">
        <f t="shared" si="4"/>
        <v>4.265E-2</v>
      </c>
    </row>
    <row r="26" spans="2:7">
      <c r="B26" s="107"/>
      <c r="C26" s="238"/>
      <c r="D26" s="244"/>
      <c r="E26" s="55"/>
      <c r="F26" s="55"/>
      <c r="G26" s="56"/>
    </row>
    <row r="27" spans="2:7">
      <c r="B27" s="168" t="s">
        <v>1425</v>
      </c>
      <c r="C27" s="237">
        <f>SUM(C16,C18)</f>
        <v>1912.84</v>
      </c>
      <c r="D27" s="243">
        <f>SUM(D16,D18)</f>
        <v>1572.2219999999998</v>
      </c>
      <c r="E27" s="241">
        <f>($D18/$D27)*E18 + ($D16/$D27)*E16</f>
        <v>2.4643219859144572E-2</v>
      </c>
      <c r="F27" s="241">
        <f t="shared" ref="F27:G27" si="5">($D18/$D27)*F18 + ($D16/$D27)*F16</f>
        <v>3.599920048990924E-2</v>
      </c>
      <c r="G27" s="255">
        <f t="shared" si="5"/>
        <v>3.0321210174526912E-2</v>
      </c>
    </row>
    <row r="28" spans="2:7">
      <c r="B28" s="107"/>
      <c r="C28" s="55"/>
      <c r="D28" s="56"/>
      <c r="E28" s="55"/>
      <c r="F28" s="55"/>
      <c r="G28" s="56"/>
    </row>
    <row r="29" spans="2:7">
      <c r="B29" s="96" t="s">
        <v>1426</v>
      </c>
      <c r="C29" s="246">
        <f>C27+C13</f>
        <v>4594.0609999999997</v>
      </c>
      <c r="D29" s="247">
        <f>D27+D13</f>
        <v>4540.03</v>
      </c>
      <c r="E29" s="248">
        <f>($D13/$D29)*E13 + ($D27/$D29)*E27</f>
        <v>3.1661478451328301E-2</v>
      </c>
      <c r="F29" s="248">
        <f t="shared" ref="F29:G29" si="6">($D13/$D29)*F13 + ($D27/$D29)*F27</f>
        <v>4.141339237684466E-2</v>
      </c>
      <c r="G29" s="260">
        <f t="shared" si="6"/>
        <v>3.653743541408648E-2</v>
      </c>
    </row>
  </sheetData>
  <mergeCells count="1">
    <mergeCell ref="E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3"/>
  <sheetViews>
    <sheetView showGridLines="0" workbookViewId="0">
      <selection activeCell="C16" sqref="C16"/>
    </sheetView>
  </sheetViews>
  <sheetFormatPr defaultRowHeight="14.4"/>
  <cols>
    <col min="2" max="2" width="24.33203125" customWidth="1"/>
    <col min="3" max="3" width="52.5546875" customWidth="1"/>
  </cols>
  <sheetData>
    <row r="2" spans="2:3">
      <c r="B2" s="83" t="s">
        <v>1140</v>
      </c>
      <c r="C2" s="83" t="s">
        <v>1141</v>
      </c>
    </row>
    <row r="3" spans="2:3">
      <c r="B3" s="298" t="s">
        <v>1157</v>
      </c>
      <c r="C3" s="299"/>
    </row>
    <row r="4" spans="2:3" ht="28.8">
      <c r="B4" s="70" t="s">
        <v>1144</v>
      </c>
      <c r="C4" s="82" t="s">
        <v>1142</v>
      </c>
    </row>
    <row r="5" spans="2:3" ht="43.2">
      <c r="B5" s="70" t="s">
        <v>1143</v>
      </c>
      <c r="C5" s="82" t="s">
        <v>1145</v>
      </c>
    </row>
    <row r="6" spans="2:3" ht="28.8">
      <c r="B6" s="70" t="s">
        <v>1146</v>
      </c>
      <c r="C6" s="82" t="s">
        <v>1147</v>
      </c>
    </row>
    <row r="7" spans="2:3" ht="28.8">
      <c r="B7" s="70" t="s">
        <v>1148</v>
      </c>
      <c r="C7" s="82" t="s">
        <v>1149</v>
      </c>
    </row>
    <row r="8" spans="2:3" ht="28.8">
      <c r="B8" s="70" t="s">
        <v>1150</v>
      </c>
      <c r="C8" s="82" t="s">
        <v>1151</v>
      </c>
    </row>
    <row r="9" spans="2:3">
      <c r="B9" s="300" t="s">
        <v>1152</v>
      </c>
      <c r="C9" s="301"/>
    </row>
    <row r="10" spans="2:3" ht="28.8">
      <c r="B10" s="70" t="s">
        <v>1153</v>
      </c>
      <c r="C10" s="82" t="s">
        <v>1154</v>
      </c>
    </row>
    <row r="11" spans="2:3" ht="28.8">
      <c r="B11" s="70" t="s">
        <v>1155</v>
      </c>
      <c r="C11" s="82" t="s">
        <v>1156</v>
      </c>
    </row>
    <row r="12" spans="2:3">
      <c r="B12" s="302" t="s">
        <v>1158</v>
      </c>
      <c r="C12" s="303"/>
    </row>
    <row r="13" spans="2:3" ht="43.2">
      <c r="B13" s="117" t="s">
        <v>1158</v>
      </c>
      <c r="C13" s="82" t="s">
        <v>1159</v>
      </c>
    </row>
  </sheetData>
  <mergeCells count="3">
    <mergeCell ref="B3:C3"/>
    <mergeCell ref="B9:C9"/>
    <mergeCell ref="B12:C1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O60"/>
  <sheetViews>
    <sheetView workbookViewId="0">
      <selection activeCell="J60" sqref="J60"/>
    </sheetView>
  </sheetViews>
  <sheetFormatPr defaultRowHeight="14.4"/>
  <cols>
    <col min="1" max="1" width="3.5546875" customWidth="1"/>
    <col min="2" max="2" width="19.6640625" customWidth="1"/>
    <col min="12" max="12" width="4.109375" style="3" customWidth="1"/>
    <col min="13" max="13" width="19.44140625" customWidth="1"/>
    <col min="14" max="18" width="9.88671875" bestFit="1" customWidth="1"/>
    <col min="20" max="20" width="4.6640625" style="3" customWidth="1"/>
    <col min="21" max="21" width="19.88671875" customWidth="1"/>
    <col min="28" max="28" width="4.44140625" style="3" customWidth="1"/>
    <col min="29" max="29" width="19.33203125" customWidth="1"/>
    <col min="36" max="36" width="4" style="3" customWidth="1"/>
    <col min="37" max="37" width="19.33203125" customWidth="1"/>
    <col min="44" max="44" width="3.88671875" style="3" customWidth="1"/>
    <col min="45" max="45" width="19.44140625" customWidth="1"/>
    <col min="52" max="52" width="4.109375" style="3" customWidth="1"/>
    <col min="53" max="53" width="19.21875" customWidth="1"/>
    <col min="60" max="60" width="4.109375" style="3" customWidth="1"/>
    <col min="61" max="61" width="19.88671875" customWidth="1"/>
  </cols>
  <sheetData>
    <row r="1" spans="2:67">
      <c r="B1" s="37" t="s">
        <v>1429</v>
      </c>
      <c r="M1" s="37" t="s">
        <v>1432</v>
      </c>
      <c r="U1" s="37" t="s">
        <v>1433</v>
      </c>
      <c r="AC1" s="37" t="s">
        <v>1434</v>
      </c>
      <c r="AK1" s="37" t="s">
        <v>1435</v>
      </c>
      <c r="AS1" s="37" t="s">
        <v>1436</v>
      </c>
      <c r="BA1" s="37" t="s">
        <v>1437</v>
      </c>
      <c r="BI1" s="37" t="s">
        <v>1438</v>
      </c>
    </row>
    <row r="2" spans="2:67">
      <c r="C2" s="44">
        <v>2012</v>
      </c>
      <c r="D2" s="44">
        <f>C2+1</f>
        <v>2013</v>
      </c>
      <c r="E2" s="44">
        <f t="shared" ref="E2:G2" si="0">D2+1</f>
        <v>2014</v>
      </c>
      <c r="F2" s="44">
        <f t="shared" si="0"/>
        <v>2015</v>
      </c>
      <c r="G2" s="44">
        <f t="shared" si="0"/>
        <v>2016</v>
      </c>
      <c r="H2" s="226" t="s">
        <v>1261</v>
      </c>
      <c r="I2" s="261"/>
      <c r="J2" s="261"/>
      <c r="K2" s="261"/>
      <c r="N2" s="44">
        <v>2012</v>
      </c>
      <c r="O2" s="44">
        <f>N2+1</f>
        <v>2013</v>
      </c>
      <c r="P2" s="44">
        <f t="shared" ref="P2:R2" si="1">O2+1</f>
        <v>2014</v>
      </c>
      <c r="Q2" s="44">
        <f t="shared" si="1"/>
        <v>2015</v>
      </c>
      <c r="R2" s="44">
        <f t="shared" si="1"/>
        <v>2016</v>
      </c>
      <c r="S2" s="226" t="s">
        <v>1261</v>
      </c>
      <c r="V2" s="44">
        <v>2012</v>
      </c>
      <c r="W2" s="44">
        <f>V2+1</f>
        <v>2013</v>
      </c>
      <c r="X2" s="44">
        <f t="shared" ref="X2:Z2" si="2">W2+1</f>
        <v>2014</v>
      </c>
      <c r="Y2" s="44">
        <f t="shared" si="2"/>
        <v>2015</v>
      </c>
      <c r="Z2" s="44">
        <f t="shared" si="2"/>
        <v>2016</v>
      </c>
      <c r="AA2" s="226" t="s">
        <v>1261</v>
      </c>
      <c r="AD2" s="44">
        <v>2012</v>
      </c>
      <c r="AE2" s="44">
        <f>AD2+1</f>
        <v>2013</v>
      </c>
      <c r="AF2" s="44">
        <f t="shared" ref="AF2:AH2" si="3">AE2+1</f>
        <v>2014</v>
      </c>
      <c r="AG2" s="44">
        <f t="shared" si="3"/>
        <v>2015</v>
      </c>
      <c r="AH2" s="44">
        <f t="shared" si="3"/>
        <v>2016</v>
      </c>
      <c r="AI2" s="226" t="s">
        <v>1261</v>
      </c>
      <c r="AL2" s="44">
        <v>2012</v>
      </c>
      <c r="AM2" s="44">
        <f>AL2+1</f>
        <v>2013</v>
      </c>
      <c r="AN2" s="44">
        <f t="shared" ref="AN2:AP2" si="4">AM2+1</f>
        <v>2014</v>
      </c>
      <c r="AO2" s="44">
        <f t="shared" si="4"/>
        <v>2015</v>
      </c>
      <c r="AP2" s="44">
        <f t="shared" si="4"/>
        <v>2016</v>
      </c>
      <c r="AQ2" s="226" t="s">
        <v>1261</v>
      </c>
      <c r="AT2" s="44">
        <v>2012</v>
      </c>
      <c r="AU2" s="44">
        <f>AT2+1</f>
        <v>2013</v>
      </c>
      <c r="AV2" s="44">
        <f t="shared" ref="AV2:AX2" si="5">AU2+1</f>
        <v>2014</v>
      </c>
      <c r="AW2" s="44">
        <f t="shared" si="5"/>
        <v>2015</v>
      </c>
      <c r="AX2" s="44">
        <f t="shared" si="5"/>
        <v>2016</v>
      </c>
      <c r="AY2" s="226" t="s">
        <v>1261</v>
      </c>
      <c r="BB2" s="44">
        <v>2012</v>
      </c>
      <c r="BC2" s="44">
        <f>BB2+1</f>
        <v>2013</v>
      </c>
      <c r="BD2" s="44">
        <f t="shared" ref="BD2:BF2" si="6">BC2+1</f>
        <v>2014</v>
      </c>
      <c r="BE2" s="44">
        <f t="shared" si="6"/>
        <v>2015</v>
      </c>
      <c r="BF2" s="44">
        <f t="shared" si="6"/>
        <v>2016</v>
      </c>
      <c r="BG2" s="226" t="s">
        <v>1261</v>
      </c>
      <c r="BJ2" s="44">
        <v>2012</v>
      </c>
      <c r="BK2" s="44">
        <f>BJ2+1</f>
        <v>2013</v>
      </c>
      <c r="BL2" s="44">
        <f t="shared" ref="BL2:BN2" si="7">BK2+1</f>
        <v>2014</v>
      </c>
      <c r="BM2" s="44">
        <f t="shared" si="7"/>
        <v>2015</v>
      </c>
      <c r="BN2" s="44">
        <f t="shared" si="7"/>
        <v>2016</v>
      </c>
      <c r="BO2" s="226" t="s">
        <v>1261</v>
      </c>
    </row>
    <row r="3" spans="2:67">
      <c r="B3" t="s">
        <v>1200</v>
      </c>
      <c r="C3" s="39">
        <f>Financials!C7</f>
        <v>10067</v>
      </c>
      <c r="D3" s="39">
        <f>Financials!D7</f>
        <v>9147</v>
      </c>
      <c r="E3" s="39">
        <f>Financials!E7</f>
        <v>11130</v>
      </c>
      <c r="F3" s="39">
        <f>Financials!F7</f>
        <v>13650</v>
      </c>
      <c r="G3" s="39">
        <f>Financials!G7</f>
        <v>16506</v>
      </c>
      <c r="H3">
        <f>AVERAGE(C3:G3)</f>
        <v>12100</v>
      </c>
      <c r="L3" s="3">
        <v>1</v>
      </c>
      <c r="M3" t="s">
        <v>1200</v>
      </c>
      <c r="N3" s="39">
        <f>N25</f>
        <v>11564319</v>
      </c>
      <c r="O3" s="39">
        <f t="shared" ref="O3:R3" si="8">O25</f>
        <v>12674999</v>
      </c>
      <c r="P3" s="39">
        <f t="shared" si="8"/>
        <v>16305831</v>
      </c>
      <c r="Q3" s="39">
        <f t="shared" si="8"/>
        <v>13059216</v>
      </c>
      <c r="R3" s="39">
        <f t="shared" si="8"/>
        <v>14121374</v>
      </c>
      <c r="S3">
        <f>AVERAGE(N3:R3)</f>
        <v>13545147.800000001</v>
      </c>
      <c r="U3" t="s">
        <v>1200</v>
      </c>
      <c r="V3" s="39">
        <f>V25</f>
        <v>470394.7</v>
      </c>
      <c r="W3" s="39">
        <f t="shared" ref="W3:Z3" si="9">W25</f>
        <v>486578.2</v>
      </c>
      <c r="X3" s="39">
        <f t="shared" si="9"/>
        <v>614844.4</v>
      </c>
      <c r="Y3" s="39">
        <f t="shared" si="9"/>
        <v>568912.1</v>
      </c>
      <c r="Z3" s="39">
        <f t="shared" si="9"/>
        <v>688203</v>
      </c>
      <c r="AA3">
        <f>AVERAGE(V3:Z3)</f>
        <v>565786.48</v>
      </c>
      <c r="AC3" t="s">
        <v>1200</v>
      </c>
      <c r="AD3" s="39">
        <f>AD25</f>
        <v>12886</v>
      </c>
      <c r="AE3" s="39">
        <f t="shared" ref="AE3:AH3" si="10">AE25</f>
        <v>12568</v>
      </c>
      <c r="AF3" s="39">
        <f t="shared" si="10"/>
        <v>15258</v>
      </c>
      <c r="AG3" s="39">
        <f t="shared" si="10"/>
        <v>15559</v>
      </c>
      <c r="AH3" s="39">
        <f t="shared" si="10"/>
        <v>17241</v>
      </c>
      <c r="AI3">
        <f>AVERAGE(AD3:AH3)</f>
        <v>14702.4</v>
      </c>
      <c r="AK3" t="s">
        <v>1200</v>
      </c>
      <c r="AL3" s="39">
        <f>AL25</f>
        <v>753931.1</v>
      </c>
      <c r="AM3" s="39">
        <f t="shared" ref="AM3:AP3" si="11">AM25</f>
        <v>783952</v>
      </c>
      <c r="AN3" s="39">
        <f t="shared" si="11"/>
        <v>779862.6</v>
      </c>
      <c r="AO3" s="39">
        <f t="shared" si="11"/>
        <v>623919.1</v>
      </c>
      <c r="AP3" s="39">
        <f t="shared" si="11"/>
        <v>794195.6</v>
      </c>
      <c r="AQ3">
        <f>AVERAGE(AL3:AP3)</f>
        <v>747172.08000000007</v>
      </c>
      <c r="AS3" t="s">
        <v>1200</v>
      </c>
      <c r="AT3" s="39">
        <f>AT25</f>
        <v>1233</v>
      </c>
      <c r="AU3" s="39">
        <f t="shared" ref="AU3:AX3" si="12">AU25</f>
        <v>1384</v>
      </c>
      <c r="AV3" s="39">
        <f t="shared" si="12"/>
        <v>1643</v>
      </c>
      <c r="AW3" s="39">
        <f t="shared" si="12"/>
        <v>1375</v>
      </c>
      <c r="AX3" s="39">
        <f t="shared" si="12"/>
        <v>1480</v>
      </c>
      <c r="AY3">
        <f>AVERAGE(AT3:AX3)</f>
        <v>1423</v>
      </c>
      <c r="BA3" t="s">
        <v>1200</v>
      </c>
      <c r="BB3" s="39">
        <f>BB25</f>
        <v>7561</v>
      </c>
      <c r="BC3" s="39">
        <f t="shared" ref="BC3:BF3" si="13">BC25</f>
        <v>8240</v>
      </c>
      <c r="BD3" s="39">
        <f t="shared" si="13"/>
        <v>9654</v>
      </c>
      <c r="BE3" s="39">
        <f t="shared" si="13"/>
        <v>8953</v>
      </c>
      <c r="BF3" s="39">
        <f t="shared" si="13"/>
        <v>9953</v>
      </c>
      <c r="BG3">
        <f>AVERAGE(BB3:BF3)</f>
        <v>8872.2000000000007</v>
      </c>
      <c r="BI3" t="s">
        <v>1200</v>
      </c>
      <c r="BJ3" s="39">
        <f>BJ25</f>
        <v>14599</v>
      </c>
      <c r="BK3" s="39">
        <f t="shared" ref="BK3:BN3" si="14">BK25</f>
        <v>12199</v>
      </c>
      <c r="BL3" s="39">
        <f t="shared" si="14"/>
        <v>11911</v>
      </c>
      <c r="BM3" s="39">
        <f t="shared" si="14"/>
        <v>11542</v>
      </c>
      <c r="BN3" s="39">
        <f t="shared" si="14"/>
        <v>11739</v>
      </c>
      <c r="BO3">
        <f>AVERAGE(BJ3:BN3)</f>
        <v>12398</v>
      </c>
    </row>
    <row r="4" spans="2:67">
      <c r="B4" t="s">
        <v>1293</v>
      </c>
      <c r="C4" s="39">
        <f>Financials!C9</f>
        <v>2425</v>
      </c>
      <c r="D4" s="39">
        <f>Financials!D9</f>
        <v>2233</v>
      </c>
      <c r="E4" s="39">
        <f>Financials!E9</f>
        <v>2454</v>
      </c>
      <c r="F4" s="39">
        <f>Financials!F9</f>
        <v>2343</v>
      </c>
      <c r="G4" s="39">
        <f>Financials!G9</f>
        <v>2552</v>
      </c>
      <c r="H4">
        <f t="shared" ref="H4:H7" si="15">AVERAGE(C4:G4)</f>
        <v>2401.4</v>
      </c>
      <c r="M4" t="s">
        <v>1293</v>
      </c>
      <c r="N4" s="39">
        <f t="shared" ref="N4:R4" si="16">N26</f>
        <v>4817729</v>
      </c>
      <c r="O4" s="39">
        <f t="shared" si="16"/>
        <v>4564313</v>
      </c>
      <c r="P4" s="39">
        <f t="shared" si="16"/>
        <v>5643321</v>
      </c>
      <c r="Q4" s="39">
        <f t="shared" si="16"/>
        <v>3918202</v>
      </c>
      <c r="R4" s="39">
        <f t="shared" si="16"/>
        <v>4571076</v>
      </c>
      <c r="S4">
        <f t="shared" ref="S4:S7" si="17">AVERAGE(N4:R4)</f>
        <v>4702928.2</v>
      </c>
      <c r="U4" t="s">
        <v>1293</v>
      </c>
      <c r="V4" s="39">
        <f t="shared" ref="V4:Z4" si="18">V26</f>
        <v>200531.9</v>
      </c>
      <c r="W4" s="39">
        <f t="shared" si="18"/>
        <v>204290.09999999998</v>
      </c>
      <c r="X4" s="39">
        <f t="shared" si="18"/>
        <v>268535.7</v>
      </c>
      <c r="Y4" s="39">
        <f t="shared" si="18"/>
        <v>204925.5</v>
      </c>
      <c r="Z4" s="39">
        <f t="shared" si="18"/>
        <v>248638.30000000002</v>
      </c>
      <c r="AA4">
        <f t="shared" ref="AA4:AA7" si="19">AVERAGE(V4:Z4)</f>
        <v>225384.3</v>
      </c>
      <c r="AC4" t="s">
        <v>1293</v>
      </c>
      <c r="AD4" s="39">
        <f t="shared" ref="AD4:AH4" si="20">AD26</f>
        <v>1682</v>
      </c>
      <c r="AE4" s="39">
        <f t="shared" si="20"/>
        <v>988</v>
      </c>
      <c r="AF4" s="39">
        <f t="shared" si="20"/>
        <v>2623</v>
      </c>
      <c r="AG4" s="39">
        <f t="shared" si="20"/>
        <v>2593</v>
      </c>
      <c r="AH4" s="39">
        <f t="shared" si="20"/>
        <v>2299</v>
      </c>
      <c r="AI4">
        <f t="shared" ref="AI4:AI7" si="21">AVERAGE(AD4:AH4)</f>
        <v>2037</v>
      </c>
      <c r="AK4" t="s">
        <v>1293</v>
      </c>
      <c r="AL4" s="39">
        <f t="shared" ref="AL4:AP4" si="22">AL26</f>
        <v>502269.7</v>
      </c>
      <c r="AM4" s="39">
        <f t="shared" si="22"/>
        <v>505297.19999999995</v>
      </c>
      <c r="AN4" s="39">
        <f t="shared" si="22"/>
        <v>440747.8</v>
      </c>
      <c r="AO4" s="39">
        <f t="shared" si="22"/>
        <v>379128.60000000003</v>
      </c>
      <c r="AP4" s="39">
        <f t="shared" si="22"/>
        <v>439373.2</v>
      </c>
      <c r="AQ4">
        <f t="shared" ref="AQ4:AQ7" si="23">AVERAGE(AL4:AP4)</f>
        <v>453363.3</v>
      </c>
      <c r="AS4" t="s">
        <v>1293</v>
      </c>
      <c r="AT4" s="39">
        <f t="shared" ref="AT4:AX4" si="24">AT26</f>
        <v>573</v>
      </c>
      <c r="AU4" s="39">
        <f t="shared" si="24"/>
        <v>594</v>
      </c>
      <c r="AV4" s="39">
        <f t="shared" si="24"/>
        <v>760</v>
      </c>
      <c r="AW4" s="39">
        <f t="shared" si="24"/>
        <v>560</v>
      </c>
      <c r="AX4" s="39">
        <f t="shared" si="24"/>
        <v>731</v>
      </c>
      <c r="AY4">
        <f t="shared" ref="AY4:AY7" si="25">AVERAGE(AT4:AX4)</f>
        <v>643.6</v>
      </c>
      <c r="BA4" t="s">
        <v>1293</v>
      </c>
      <c r="BB4" s="39">
        <f t="shared" ref="BB4:BF4" si="26">BB26</f>
        <v>2128</v>
      </c>
      <c r="BC4" s="39">
        <f t="shared" si="26"/>
        <v>1838</v>
      </c>
      <c r="BD4" s="39">
        <f t="shared" si="26"/>
        <v>1810</v>
      </c>
      <c r="BE4" s="39">
        <f t="shared" si="26"/>
        <v>1761</v>
      </c>
      <c r="BF4" s="39">
        <f t="shared" si="26"/>
        <v>1832</v>
      </c>
      <c r="BG4">
        <f t="shared" ref="BG4:BG7" si="27">AVERAGE(BB4:BF4)</f>
        <v>1873.8</v>
      </c>
      <c r="BI4" t="s">
        <v>1293</v>
      </c>
      <c r="BJ4" s="39">
        <f t="shared" ref="BJ4:BN4" si="28">BJ26</f>
        <v>2706</v>
      </c>
      <c r="BK4" s="39">
        <f t="shared" si="28"/>
        <v>2383</v>
      </c>
      <c r="BL4" s="39">
        <f t="shared" si="28"/>
        <v>2825</v>
      </c>
      <c r="BM4" s="39">
        <f t="shared" si="28"/>
        <v>2445</v>
      </c>
      <c r="BN4" s="39">
        <f t="shared" si="28"/>
        <v>2716</v>
      </c>
      <c r="BO4">
        <f t="shared" ref="BO4:BO7" si="29">AVERAGE(BJ4:BN4)</f>
        <v>2615</v>
      </c>
    </row>
    <row r="5" spans="2:67">
      <c r="B5" t="s">
        <v>77</v>
      </c>
      <c r="C5" s="39">
        <f>Financials!C12</f>
        <v>1653</v>
      </c>
      <c r="D5" s="39">
        <f>Financials!D12</f>
        <v>1447</v>
      </c>
      <c r="E5" s="39">
        <f>Financials!E12</f>
        <v>1815</v>
      </c>
      <c r="F5" s="39">
        <f>Financials!F12</f>
        <v>1630</v>
      </c>
      <c r="G5" s="39">
        <f>Financials!G12</f>
        <v>1746</v>
      </c>
      <c r="H5">
        <f t="shared" si="15"/>
        <v>1658.2</v>
      </c>
      <c r="M5" t="s">
        <v>77</v>
      </c>
      <c r="N5" s="39">
        <f t="shared" ref="N5:R5" si="30">N27</f>
        <v>3973578</v>
      </c>
      <c r="O5" s="39">
        <f t="shared" si="30"/>
        <v>3555893</v>
      </c>
      <c r="P5" s="39">
        <f t="shared" si="30"/>
        <v>4489281</v>
      </c>
      <c r="Q5" s="39">
        <f t="shared" si="30"/>
        <v>2776728</v>
      </c>
      <c r="R5" s="39">
        <f t="shared" si="30"/>
        <v>3665744</v>
      </c>
      <c r="S5">
        <f t="shared" si="17"/>
        <v>3692244.8</v>
      </c>
      <c r="U5" t="s">
        <v>77</v>
      </c>
      <c r="V5" s="39">
        <f t="shared" ref="V5:Z5" si="31">V27</f>
        <v>170714.8</v>
      </c>
      <c r="W5" s="39">
        <f t="shared" si="31"/>
        <v>175054</v>
      </c>
      <c r="X5" s="39">
        <f t="shared" si="31"/>
        <v>231540.3</v>
      </c>
      <c r="Y5" s="39">
        <f t="shared" si="31"/>
        <v>165199.20000000001</v>
      </c>
      <c r="Z5" s="39">
        <f t="shared" si="31"/>
        <v>208934</v>
      </c>
      <c r="AA5">
        <f t="shared" si="19"/>
        <v>190288.46000000002</v>
      </c>
      <c r="AC5" t="s">
        <v>77</v>
      </c>
      <c r="AD5" s="39">
        <f t="shared" ref="AD5:AH5" si="32">AD27</f>
        <v>1253</v>
      </c>
      <c r="AE5" s="39">
        <f t="shared" si="32"/>
        <v>587</v>
      </c>
      <c r="AF5" s="39">
        <f t="shared" si="32"/>
        <v>1513</v>
      </c>
      <c r="AG5" s="39">
        <f t="shared" si="32"/>
        <v>1223</v>
      </c>
      <c r="AH5" s="39">
        <f t="shared" si="32"/>
        <v>1050</v>
      </c>
      <c r="AI5">
        <f t="shared" si="21"/>
        <v>1125.2</v>
      </c>
      <c r="AK5" t="s">
        <v>77</v>
      </c>
      <c r="AL5" s="39">
        <f t="shared" ref="AL5:AP5" si="33">AL27</f>
        <v>403247.5</v>
      </c>
      <c r="AM5" s="39">
        <f t="shared" si="33"/>
        <v>424093.7</v>
      </c>
      <c r="AN5" s="39">
        <f t="shared" si="33"/>
        <v>379777.6</v>
      </c>
      <c r="AO5" s="39">
        <f t="shared" si="33"/>
        <v>298974.3</v>
      </c>
      <c r="AP5" s="39">
        <f t="shared" si="33"/>
        <v>343194.5</v>
      </c>
      <c r="AQ5">
        <f t="shared" si="23"/>
        <v>369857.51999999996</v>
      </c>
      <c r="AS5" t="s">
        <v>77</v>
      </c>
      <c r="AT5" s="39">
        <f t="shared" ref="AT5:AX5" si="34">AT27</f>
        <v>400</v>
      </c>
      <c r="AU5" s="39">
        <f t="shared" si="34"/>
        <v>430</v>
      </c>
      <c r="AV5" s="39">
        <f t="shared" si="34"/>
        <v>612</v>
      </c>
      <c r="AW5" s="39">
        <f t="shared" si="34"/>
        <v>409</v>
      </c>
      <c r="AX5" s="39">
        <f t="shared" si="34"/>
        <v>573</v>
      </c>
      <c r="AY5">
        <f t="shared" si="25"/>
        <v>484.8</v>
      </c>
      <c r="BA5" t="s">
        <v>77</v>
      </c>
      <c r="BB5" s="39">
        <f t="shared" ref="BB5:BF5" si="35">BB27</f>
        <v>919</v>
      </c>
      <c r="BC5" s="39">
        <f t="shared" si="35"/>
        <v>778</v>
      </c>
      <c r="BD5" s="39">
        <f t="shared" si="35"/>
        <v>640</v>
      </c>
      <c r="BE5" s="39">
        <f t="shared" si="35"/>
        <v>658</v>
      </c>
      <c r="BF5" s="39">
        <f t="shared" si="35"/>
        <v>722</v>
      </c>
      <c r="BG5">
        <f t="shared" si="27"/>
        <v>743.4</v>
      </c>
      <c r="BI5" t="s">
        <v>77</v>
      </c>
      <c r="BJ5" s="39">
        <f t="shared" ref="BJ5:BN5" si="36">BJ27</f>
        <v>1910</v>
      </c>
      <c r="BK5" s="39">
        <f t="shared" si="36"/>
        <v>1512</v>
      </c>
      <c r="BL5" s="39">
        <f t="shared" si="36"/>
        <v>2006</v>
      </c>
      <c r="BM5" s="39">
        <f t="shared" si="36"/>
        <v>1726</v>
      </c>
      <c r="BN5" s="39">
        <f t="shared" si="36"/>
        <v>1966</v>
      </c>
      <c r="BO5">
        <f t="shared" si="29"/>
        <v>1824</v>
      </c>
    </row>
    <row r="6" spans="2:67">
      <c r="B6" t="s">
        <v>1430</v>
      </c>
      <c r="C6" s="39">
        <f>Financials!C21</f>
        <v>1391</v>
      </c>
      <c r="D6" s="39">
        <f>Financials!D21</f>
        <v>1186</v>
      </c>
      <c r="E6" s="39">
        <f>Financials!E21</f>
        <v>1311</v>
      </c>
      <c r="F6" s="39">
        <f>Financials!F21</f>
        <v>1137</v>
      </c>
      <c r="G6" s="39">
        <f>Financials!G21</f>
        <v>1706</v>
      </c>
      <c r="H6">
        <f t="shared" si="15"/>
        <v>1346.2</v>
      </c>
      <c r="M6" t="s">
        <v>1430</v>
      </c>
      <c r="N6" s="39">
        <f t="shared" ref="N6:R6" si="37">N28</f>
        <v>3524893</v>
      </c>
      <c r="O6" s="39">
        <f t="shared" si="37"/>
        <v>2605071</v>
      </c>
      <c r="P6" s="39">
        <f t="shared" si="37"/>
        <v>3681837</v>
      </c>
      <c r="Q6" s="39">
        <f t="shared" si="37"/>
        <v>1175513</v>
      </c>
      <c r="R6" s="39">
        <f t="shared" si="37"/>
        <v>2208778</v>
      </c>
      <c r="S6">
        <f t="shared" si="17"/>
        <v>2639218.4</v>
      </c>
      <c r="U6" t="s">
        <v>1430</v>
      </c>
      <c r="V6" s="39">
        <f t="shared" ref="V6:Z6" si="38">V28</f>
        <v>156313</v>
      </c>
      <c r="W6" s="39">
        <f t="shared" si="38"/>
        <v>153776.20000000001</v>
      </c>
      <c r="X6" s="39">
        <f t="shared" si="38"/>
        <v>194579.7</v>
      </c>
      <c r="Y6" s="39">
        <f t="shared" si="38"/>
        <v>102855.7</v>
      </c>
      <c r="Z6" s="39">
        <f t="shared" si="38"/>
        <v>157335.4</v>
      </c>
      <c r="AA6">
        <f t="shared" si="19"/>
        <v>152972</v>
      </c>
      <c r="AC6" t="s">
        <v>1430</v>
      </c>
      <c r="AD6" s="39">
        <f t="shared" ref="AD6:AH6" si="39">AD28</f>
        <v>953</v>
      </c>
      <c r="AE6" s="39">
        <f t="shared" si="39"/>
        <v>1539</v>
      </c>
      <c r="AF6" s="39">
        <f t="shared" si="39"/>
        <v>940</v>
      </c>
      <c r="AG6" s="39">
        <f t="shared" si="39"/>
        <v>393</v>
      </c>
      <c r="AH6" s="39">
        <f t="shared" si="39"/>
        <v>253</v>
      </c>
      <c r="AI6">
        <f t="shared" si="21"/>
        <v>815.6</v>
      </c>
      <c r="AK6" t="s">
        <v>1430</v>
      </c>
      <c r="AL6" s="39">
        <f t="shared" ref="AL6:AP6" si="40">AL28</f>
        <v>407716.7</v>
      </c>
      <c r="AM6" s="39">
        <f t="shared" si="40"/>
        <v>392370.2</v>
      </c>
      <c r="AN6" s="39">
        <f t="shared" si="40"/>
        <v>319211.7</v>
      </c>
      <c r="AO6" s="39">
        <f t="shared" si="40"/>
        <v>199182.8</v>
      </c>
      <c r="AP6" s="39">
        <f t="shared" si="40"/>
        <v>252758</v>
      </c>
      <c r="AQ6">
        <f t="shared" si="23"/>
        <v>314247.88</v>
      </c>
      <c r="AS6" t="s">
        <v>1430</v>
      </c>
      <c r="AT6" s="39">
        <f t="shared" ref="AT6:AX6" si="41">AT28</f>
        <v>404</v>
      </c>
      <c r="AU6" s="39">
        <f t="shared" si="41"/>
        <v>300</v>
      </c>
      <c r="AV6" s="39">
        <f t="shared" si="41"/>
        <v>520</v>
      </c>
      <c r="AW6" s="39">
        <f t="shared" si="41"/>
        <v>247</v>
      </c>
      <c r="AX6" s="39">
        <f t="shared" si="41"/>
        <v>501</v>
      </c>
      <c r="AY6">
        <f t="shared" si="25"/>
        <v>394.4</v>
      </c>
      <c r="BA6" t="s">
        <v>1430</v>
      </c>
      <c r="BB6" s="39">
        <f t="shared" ref="BB6:BF6" si="42">BB28</f>
        <v>764</v>
      </c>
      <c r="BC6" s="39">
        <f t="shared" si="42"/>
        <v>539</v>
      </c>
      <c r="BD6" s="39">
        <f t="shared" si="42"/>
        <v>201</v>
      </c>
      <c r="BE6" s="39">
        <f t="shared" si="42"/>
        <v>-13</v>
      </c>
      <c r="BF6" s="39">
        <f t="shared" si="42"/>
        <v>183</v>
      </c>
      <c r="BG6">
        <f t="shared" si="27"/>
        <v>334.8</v>
      </c>
      <c r="BI6" t="s">
        <v>1430</v>
      </c>
      <c r="BJ6" s="39">
        <f t="shared" ref="BJ6:BN6" si="43">BJ28</f>
        <v>1592</v>
      </c>
      <c r="BK6" s="39">
        <f t="shared" si="43"/>
        <v>1604</v>
      </c>
      <c r="BL6" s="39">
        <f t="shared" si="43"/>
        <v>1671</v>
      </c>
      <c r="BM6" s="39">
        <f t="shared" si="43"/>
        <v>316</v>
      </c>
      <c r="BN6" s="39">
        <f t="shared" si="43"/>
        <v>966</v>
      </c>
      <c r="BO6">
        <f t="shared" si="29"/>
        <v>1229.8</v>
      </c>
    </row>
    <row r="7" spans="2:67">
      <c r="B7" t="s">
        <v>63</v>
      </c>
      <c r="C7" s="39">
        <f>Financials!C24</f>
        <v>1105</v>
      </c>
      <c r="D7" s="39">
        <f>Financials!D24</f>
        <v>966</v>
      </c>
      <c r="E7" s="39">
        <f>Financials!E24</f>
        <v>1032</v>
      </c>
      <c r="F7" s="39">
        <f>Financials!F24</f>
        <v>884</v>
      </c>
      <c r="G7" s="39">
        <f>Financials!G24</f>
        <v>1682</v>
      </c>
      <c r="H7">
        <f t="shared" si="15"/>
        <v>1133.8</v>
      </c>
      <c r="M7" t="s">
        <v>63</v>
      </c>
      <c r="N7" s="39">
        <f t="shared" ref="N7:R7" si="44">N29</f>
        <v>2520266</v>
      </c>
      <c r="O7" s="39">
        <f t="shared" si="44"/>
        <v>1903088</v>
      </c>
      <c r="P7" s="39">
        <f t="shared" si="44"/>
        <v>2622072</v>
      </c>
      <c r="Q7" s="39">
        <f t="shared" si="44"/>
        <v>695684</v>
      </c>
      <c r="R7" s="39">
        <f t="shared" si="44"/>
        <v>2114299</v>
      </c>
      <c r="S7">
        <f t="shared" si="17"/>
        <v>1971081.8</v>
      </c>
      <c r="U7" t="s">
        <v>63</v>
      </c>
      <c r="V7" s="39">
        <f t="shared" ref="V7:Z7" si="45">V29</f>
        <v>120325</v>
      </c>
      <c r="W7" s="39">
        <f t="shared" si="45"/>
        <v>117579.4</v>
      </c>
      <c r="X7" s="39">
        <f t="shared" si="45"/>
        <v>146498.5</v>
      </c>
      <c r="Y7" s="39">
        <f t="shared" si="45"/>
        <v>82690.3</v>
      </c>
      <c r="Z7" s="39">
        <f t="shared" si="45"/>
        <v>123334.39999999999</v>
      </c>
      <c r="AA7">
        <f t="shared" si="19"/>
        <v>118085.51999999999</v>
      </c>
      <c r="AC7" t="s">
        <v>63</v>
      </c>
      <c r="AD7" s="39">
        <f t="shared" ref="AD7:AH7" si="46">AD29</f>
        <v>873</v>
      </c>
      <c r="AE7" s="39">
        <f t="shared" si="46"/>
        <v>1137</v>
      </c>
      <c r="AF7" s="39">
        <f t="shared" si="46"/>
        <v>680</v>
      </c>
      <c r="AG7" s="39">
        <f t="shared" si="46"/>
        <v>292</v>
      </c>
      <c r="AH7" s="39">
        <f t="shared" si="46"/>
        <v>69</v>
      </c>
      <c r="AI7">
        <f t="shared" si="21"/>
        <v>610.20000000000005</v>
      </c>
      <c r="AK7" t="s">
        <v>63</v>
      </c>
      <c r="AL7" s="39">
        <f t="shared" ref="AL7:AP7" si="47">AL29</f>
        <v>310095.2</v>
      </c>
      <c r="AM7" s="39">
        <f t="shared" si="47"/>
        <v>307963.40000000002</v>
      </c>
      <c r="AN7" s="39">
        <f t="shared" si="47"/>
        <v>229060.3</v>
      </c>
      <c r="AO7" s="39">
        <f t="shared" si="47"/>
        <v>137055.5</v>
      </c>
      <c r="AP7" s="39">
        <f t="shared" si="47"/>
        <v>181959.7</v>
      </c>
      <c r="AQ7">
        <f t="shared" si="23"/>
        <v>233226.82</v>
      </c>
      <c r="AS7" t="s">
        <v>63</v>
      </c>
      <c r="AT7" s="39">
        <f t="shared" ref="AT7:AX7" si="48">AT29</f>
        <v>322</v>
      </c>
      <c r="AU7" s="39">
        <f t="shared" si="48"/>
        <v>220</v>
      </c>
      <c r="AV7" s="39">
        <f t="shared" si="48"/>
        <v>384</v>
      </c>
      <c r="AW7" s="39">
        <f t="shared" si="48"/>
        <v>177</v>
      </c>
      <c r="AX7" s="39">
        <f t="shared" si="48"/>
        <v>370</v>
      </c>
      <c r="AY7">
        <f t="shared" si="25"/>
        <v>294.60000000000002</v>
      </c>
      <c r="BA7" t="s">
        <v>63</v>
      </c>
      <c r="BB7" s="39">
        <f t="shared" ref="BB7:BF7" si="49">BB29</f>
        <v>519</v>
      </c>
      <c r="BC7" s="39">
        <f t="shared" si="49"/>
        <v>395</v>
      </c>
      <c r="BD7" s="39">
        <f t="shared" si="49"/>
        <v>148</v>
      </c>
      <c r="BE7" s="39">
        <f t="shared" si="49"/>
        <v>14</v>
      </c>
      <c r="BF7" s="39">
        <f t="shared" si="49"/>
        <v>556</v>
      </c>
      <c r="BG7">
        <f t="shared" si="27"/>
        <v>326.39999999999998</v>
      </c>
      <c r="BI7" t="s">
        <v>63</v>
      </c>
      <c r="BJ7" s="39">
        <f t="shared" ref="BJ7:BN7" si="50">BJ29</f>
        <v>1188</v>
      </c>
      <c r="BK7" s="39">
        <f t="shared" si="50"/>
        <v>1283</v>
      </c>
      <c r="BL7" s="39">
        <f t="shared" si="50"/>
        <v>1262</v>
      </c>
      <c r="BM7" s="39">
        <f t="shared" si="50"/>
        <v>55</v>
      </c>
      <c r="BN7" s="39">
        <f t="shared" si="50"/>
        <v>646</v>
      </c>
      <c r="BO7">
        <f t="shared" si="29"/>
        <v>886.8</v>
      </c>
    </row>
    <row r="9" spans="2:67">
      <c r="B9" s="37" t="s">
        <v>1431</v>
      </c>
      <c r="M9" s="37" t="s">
        <v>1431</v>
      </c>
      <c r="U9" s="37" t="s">
        <v>1431</v>
      </c>
      <c r="AC9" s="37" t="s">
        <v>1431</v>
      </c>
      <c r="AK9" s="37" t="s">
        <v>1431</v>
      </c>
      <c r="AS9" s="37" t="s">
        <v>1431</v>
      </c>
      <c r="BA9" s="37" t="s">
        <v>1431</v>
      </c>
      <c r="BI9" s="37" t="s">
        <v>1431</v>
      </c>
    </row>
    <row r="10" spans="2:67">
      <c r="B10" t="str">
        <f>B4</f>
        <v>Gross Profit</v>
      </c>
      <c r="C10" s="81">
        <f>C4/C$3</f>
        <v>0.24088606337538493</v>
      </c>
      <c r="D10" s="81">
        <f t="shared" ref="D10:G10" si="51">D4/D$3</f>
        <v>0.24412375642287087</v>
      </c>
      <c r="E10" s="81">
        <f t="shared" si="51"/>
        <v>0.22048517520215632</v>
      </c>
      <c r="F10" s="81">
        <f t="shared" si="51"/>
        <v>0.17164835164835165</v>
      </c>
      <c r="G10" s="81">
        <f t="shared" si="51"/>
        <v>0.15461044468678056</v>
      </c>
      <c r="H10" s="81">
        <f>AVERAGE(C10:G10)</f>
        <v>0.20635075826710886</v>
      </c>
      <c r="M10" t="str">
        <f>M4</f>
        <v>Gross Profit</v>
      </c>
      <c r="N10" s="81">
        <f>N4/N$3</f>
        <v>0.41660291453392112</v>
      </c>
      <c r="O10" s="81">
        <f t="shared" ref="O10:R10" si="52">O4/O$3</f>
        <v>0.36010361815413161</v>
      </c>
      <c r="P10" s="81">
        <f t="shared" si="52"/>
        <v>0.34609220468432428</v>
      </c>
      <c r="Q10" s="81">
        <f t="shared" si="52"/>
        <v>0.30003347827312143</v>
      </c>
      <c r="R10" s="81">
        <f t="shared" si="52"/>
        <v>0.32369909613611253</v>
      </c>
      <c r="S10" s="81">
        <f>AVERAGE(N10:R10)</f>
        <v>0.34930626235632223</v>
      </c>
      <c r="U10" t="str">
        <f>U4</f>
        <v>Gross Profit</v>
      </c>
      <c r="V10" s="81">
        <f>V4/V$3</f>
        <v>0.42630561101134851</v>
      </c>
      <c r="W10" s="81">
        <f t="shared" ref="W10:Z10" si="53">W4/W$3</f>
        <v>0.41985049885095543</v>
      </c>
      <c r="X10" s="81">
        <f t="shared" si="53"/>
        <v>0.43675391692597348</v>
      </c>
      <c r="Y10" s="81">
        <f t="shared" si="53"/>
        <v>0.36020590878626069</v>
      </c>
      <c r="Z10" s="81">
        <f t="shared" si="53"/>
        <v>0.36128627745011288</v>
      </c>
      <c r="AA10" s="81">
        <f>AVERAGE(V10:Z10)</f>
        <v>0.40088044260493022</v>
      </c>
      <c r="AC10" t="str">
        <f>AC4</f>
        <v>Gross Profit</v>
      </c>
      <c r="AD10" s="81">
        <f>AD4/AD$3</f>
        <v>0.13052925655750428</v>
      </c>
      <c r="AE10" s="81">
        <f t="shared" ref="AE10:AH10" si="54">AE4/AE$3</f>
        <v>7.8612348822406114E-2</v>
      </c>
      <c r="AF10" s="81">
        <f t="shared" si="54"/>
        <v>0.1719098178004981</v>
      </c>
      <c r="AG10" s="81">
        <f t="shared" si="54"/>
        <v>0.16665595475287615</v>
      </c>
      <c r="AH10" s="81">
        <f t="shared" si="54"/>
        <v>0.13334493358853894</v>
      </c>
      <c r="AI10" s="81">
        <f>AVERAGE(AD10:AH10)</f>
        <v>0.1362104623043647</v>
      </c>
      <c r="AK10" t="str">
        <f>AK4</f>
        <v>Gross Profit</v>
      </c>
      <c r="AL10" s="81">
        <f>AL4/AL$3</f>
        <v>0.66620106267005041</v>
      </c>
      <c r="AM10" s="81">
        <f t="shared" ref="AM10:AP10" si="55">AM4/AM$3</f>
        <v>0.64455119701206187</v>
      </c>
      <c r="AN10" s="81">
        <f t="shared" si="55"/>
        <v>0.56516083730646915</v>
      </c>
      <c r="AO10" s="81">
        <f t="shared" si="55"/>
        <v>0.60765666574400434</v>
      </c>
      <c r="AP10" s="81">
        <f t="shared" si="55"/>
        <v>0.55323046362885919</v>
      </c>
      <c r="AQ10" s="81">
        <f>AVERAGE(AL10:AP10)</f>
        <v>0.60736004527228893</v>
      </c>
      <c r="AS10" t="str">
        <f>AS4</f>
        <v>Gross Profit</v>
      </c>
      <c r="AT10" s="81">
        <f>AT4/AT$3</f>
        <v>0.46472019464720193</v>
      </c>
      <c r="AU10" s="81">
        <f t="shared" ref="AU10:AX10" si="56">AU4/AU$3</f>
        <v>0.42919075144508673</v>
      </c>
      <c r="AV10" s="81">
        <f t="shared" si="56"/>
        <v>0.46256847230675591</v>
      </c>
      <c r="AW10" s="81">
        <f t="shared" si="56"/>
        <v>0.40727272727272729</v>
      </c>
      <c r="AX10" s="81">
        <f t="shared" si="56"/>
        <v>0.49391891891891893</v>
      </c>
      <c r="AY10" s="81">
        <f>AVERAGE(AT10:AX10)</f>
        <v>0.45153421291813817</v>
      </c>
      <c r="BA10" t="str">
        <f>BA4</f>
        <v>Gross Profit</v>
      </c>
      <c r="BB10" s="81">
        <f>BB4/BB$3</f>
        <v>0.28144425340563417</v>
      </c>
      <c r="BC10" s="81">
        <f t="shared" ref="BC10:BF10" si="57">BC4/BC$3</f>
        <v>0.22305825242718447</v>
      </c>
      <c r="BD10" s="81">
        <f t="shared" si="57"/>
        <v>0.18748705199917132</v>
      </c>
      <c r="BE10" s="81">
        <f t="shared" si="57"/>
        <v>0.19669384563833353</v>
      </c>
      <c r="BF10" s="81">
        <f t="shared" si="57"/>
        <v>0.18406510599819151</v>
      </c>
      <c r="BG10" s="81">
        <f>AVERAGE(BB10:BF10)</f>
        <v>0.21454970189370298</v>
      </c>
      <c r="BI10" t="str">
        <f>BI4</f>
        <v>Gross Profit</v>
      </c>
      <c r="BJ10" s="81">
        <f>BJ4/BJ$3</f>
        <v>0.18535516131241866</v>
      </c>
      <c r="BK10" s="81">
        <f t="shared" ref="BK10:BN10" si="58">BK4/BK$3</f>
        <v>0.19534388064595459</v>
      </c>
      <c r="BL10" s="81">
        <f t="shared" si="58"/>
        <v>0.23717571992276049</v>
      </c>
      <c r="BM10" s="81">
        <f t="shared" si="58"/>
        <v>0.21183503725524172</v>
      </c>
      <c r="BN10" s="81">
        <f t="shared" si="58"/>
        <v>0.23136553369111509</v>
      </c>
      <c r="BO10" s="81">
        <f>AVERAGE(BJ10:BN10)</f>
        <v>0.21221506656549813</v>
      </c>
    </row>
    <row r="11" spans="2:67">
      <c r="B11" t="str">
        <f>B5</f>
        <v>EBITDA</v>
      </c>
      <c r="C11" s="81">
        <f t="shared" ref="C11:G11" si="59">C5/C$3</f>
        <v>0.16419986093175723</v>
      </c>
      <c r="D11" s="81">
        <f t="shared" si="59"/>
        <v>0.15819394336941073</v>
      </c>
      <c r="E11" s="81">
        <f t="shared" si="59"/>
        <v>0.16307277628032346</v>
      </c>
      <c r="F11" s="81">
        <f t="shared" si="59"/>
        <v>0.11941391941391942</v>
      </c>
      <c r="G11" s="81">
        <f t="shared" si="59"/>
        <v>0.10577971646673937</v>
      </c>
      <c r="H11" s="81">
        <f t="shared" ref="H11:H13" si="60">AVERAGE(C11:G11)</f>
        <v>0.14213204329243004</v>
      </c>
      <c r="M11" t="str">
        <f>M5</f>
        <v>EBITDA</v>
      </c>
      <c r="N11" s="81">
        <f t="shared" ref="N11:R11" si="61">N5/N$3</f>
        <v>0.34360674415847575</v>
      </c>
      <c r="O11" s="81">
        <f t="shared" si="61"/>
        <v>0.28054384856361725</v>
      </c>
      <c r="P11" s="81">
        <f t="shared" si="61"/>
        <v>0.27531752291557543</v>
      </c>
      <c r="Q11" s="81">
        <f t="shared" si="61"/>
        <v>0.212625934053009</v>
      </c>
      <c r="R11" s="81">
        <f t="shared" si="61"/>
        <v>0.2595883375088005</v>
      </c>
      <c r="S11" s="81">
        <f t="shared" ref="S11:S13" si="62">AVERAGE(N11:R11)</f>
        <v>0.27433647743989553</v>
      </c>
      <c r="U11" t="str">
        <f>U5</f>
        <v>EBITDA</v>
      </c>
      <c r="V11" s="81">
        <f t="shared" ref="V11:Z11" si="63">V5/V$3</f>
        <v>0.36291820464813906</v>
      </c>
      <c r="W11" s="81">
        <f t="shared" si="63"/>
        <v>0.3597653984498278</v>
      </c>
      <c r="X11" s="81">
        <f t="shared" si="63"/>
        <v>0.37658357138814302</v>
      </c>
      <c r="Y11" s="81">
        <f t="shared" si="63"/>
        <v>0.29037737112640077</v>
      </c>
      <c r="Z11" s="81">
        <f t="shared" si="63"/>
        <v>0.30359356178336916</v>
      </c>
      <c r="AA11" s="81">
        <f t="shared" ref="AA11:AA13" si="64">AVERAGE(V11:Z11)</f>
        <v>0.33864762147917593</v>
      </c>
      <c r="AC11" t="str">
        <f>AC5</f>
        <v>EBITDA</v>
      </c>
      <c r="AD11" s="81">
        <f t="shared" ref="AD11:AH11" si="65">AD5/AD$3</f>
        <v>9.7237311811268046E-2</v>
      </c>
      <c r="AE11" s="81">
        <f t="shared" si="65"/>
        <v>4.6705919796308087E-2</v>
      </c>
      <c r="AF11" s="81">
        <f t="shared" si="65"/>
        <v>9.9161095818586967E-2</v>
      </c>
      <c r="AG11" s="81">
        <f t="shared" si="65"/>
        <v>7.8604023394819714E-2</v>
      </c>
      <c r="AH11" s="81">
        <f t="shared" si="65"/>
        <v>6.090133982947625E-2</v>
      </c>
      <c r="AI11" s="81">
        <f t="shared" ref="AI11:AI13" si="66">AVERAGE(AD11:AH11)</f>
        <v>7.652193813009181E-2</v>
      </c>
      <c r="AK11" t="str">
        <f>AK5</f>
        <v>EBITDA</v>
      </c>
      <c r="AL11" s="81">
        <f t="shared" ref="AL11:AP11" si="67">AL5/AL$3</f>
        <v>0.53485988308480714</v>
      </c>
      <c r="AM11" s="81">
        <f t="shared" si="67"/>
        <v>0.54096896238545222</v>
      </c>
      <c r="AN11" s="81">
        <f t="shared" si="67"/>
        <v>0.48698014239944315</v>
      </c>
      <c r="AO11" s="81">
        <f t="shared" si="67"/>
        <v>0.47918760621369022</v>
      </c>
      <c r="AP11" s="81">
        <f t="shared" si="67"/>
        <v>0.43212843284450331</v>
      </c>
      <c r="AQ11" s="81">
        <f t="shared" ref="AQ11:AQ13" si="68">AVERAGE(AL11:AP11)</f>
        <v>0.49482500538557928</v>
      </c>
      <c r="AS11" t="str">
        <f>AS5</f>
        <v>EBITDA</v>
      </c>
      <c r="AT11" s="81">
        <f t="shared" ref="AT11:AX11" si="69">AT5/AT$3</f>
        <v>0.32441200324412001</v>
      </c>
      <c r="AU11" s="81">
        <f t="shared" si="69"/>
        <v>0.31069364161849711</v>
      </c>
      <c r="AV11" s="81">
        <f t="shared" si="69"/>
        <v>0.3724893487522824</v>
      </c>
      <c r="AW11" s="81">
        <f t="shared" si="69"/>
        <v>0.29745454545454547</v>
      </c>
      <c r="AX11" s="81">
        <f t="shared" si="69"/>
        <v>0.38716216216216215</v>
      </c>
      <c r="AY11" s="81">
        <f t="shared" ref="AY11:AY13" si="70">AVERAGE(AT11:AX11)</f>
        <v>0.33844234024632142</v>
      </c>
      <c r="BA11" t="str">
        <f>BA5</f>
        <v>EBITDA</v>
      </c>
      <c r="BB11" s="81">
        <f t="shared" ref="BB11:BF11" si="71">BB5/BB$3</f>
        <v>0.1215447692104219</v>
      </c>
      <c r="BC11" s="81">
        <f t="shared" si="71"/>
        <v>9.4417475728155342E-2</v>
      </c>
      <c r="BD11" s="81">
        <f t="shared" si="71"/>
        <v>6.6293764242800909E-2</v>
      </c>
      <c r="BE11" s="81">
        <f t="shared" si="71"/>
        <v>7.3494917904612975E-2</v>
      </c>
      <c r="BF11" s="81">
        <f t="shared" si="71"/>
        <v>7.2540942429418262E-2</v>
      </c>
      <c r="BG11" s="81">
        <f t="shared" ref="BG11:BG13" si="72">AVERAGE(BB11:BF11)</f>
        <v>8.5658373903081883E-2</v>
      </c>
      <c r="BI11" t="str">
        <f>BI5</f>
        <v>EBITDA</v>
      </c>
      <c r="BJ11" s="81">
        <f t="shared" ref="BJ11:BN11" si="73">BJ5/BJ$3</f>
        <v>0.13083087882731695</v>
      </c>
      <c r="BK11" s="81">
        <f t="shared" si="73"/>
        <v>0.12394458562177228</v>
      </c>
      <c r="BL11" s="81">
        <f t="shared" si="73"/>
        <v>0.168415750146923</v>
      </c>
      <c r="BM11" s="81">
        <f t="shared" si="73"/>
        <v>0.14954080748570439</v>
      </c>
      <c r="BN11" s="81">
        <f t="shared" si="73"/>
        <v>0.16747593491779539</v>
      </c>
      <c r="BO11" s="81">
        <f t="shared" ref="BO11:BO13" si="74">AVERAGE(BJ11:BN11)</f>
        <v>0.14804159139990239</v>
      </c>
    </row>
    <row r="12" spans="2:67">
      <c r="B12" t="str">
        <f t="shared" ref="B12:B13" si="75">B6</f>
        <v>EBT</v>
      </c>
      <c r="C12" s="81">
        <f t="shared" ref="C12:G12" si="76">C6/C$3</f>
        <v>0.13817423264130327</v>
      </c>
      <c r="D12" s="81">
        <f t="shared" si="76"/>
        <v>0.12965999781349077</v>
      </c>
      <c r="E12" s="81">
        <f t="shared" si="76"/>
        <v>0.11778975741239892</v>
      </c>
      <c r="F12" s="81">
        <f t="shared" si="76"/>
        <v>8.3296703296703301E-2</v>
      </c>
      <c r="G12" s="81">
        <f t="shared" si="76"/>
        <v>0.10335635526475222</v>
      </c>
      <c r="H12" s="81">
        <f t="shared" si="60"/>
        <v>0.1144554092857297</v>
      </c>
      <c r="M12" t="str">
        <f t="shared" ref="M12:M13" si="77">M6</f>
        <v>EBT</v>
      </c>
      <c r="N12" s="81">
        <f t="shared" ref="N12:R12" si="78">N6/N$3</f>
        <v>0.30480765879945027</v>
      </c>
      <c r="O12" s="81">
        <f t="shared" si="78"/>
        <v>0.20552830023891916</v>
      </c>
      <c r="P12" s="81">
        <f t="shared" si="78"/>
        <v>0.22579879553516777</v>
      </c>
      <c r="Q12" s="81">
        <f t="shared" si="78"/>
        <v>9.0014055973957396E-2</v>
      </c>
      <c r="R12" s="81">
        <f t="shared" si="78"/>
        <v>0.15641381638925503</v>
      </c>
      <c r="S12" s="81">
        <f t="shared" si="62"/>
        <v>0.19651252538734992</v>
      </c>
      <c r="U12" t="str">
        <f t="shared" ref="U12:U13" si="79">U6</f>
        <v>EBT</v>
      </c>
      <c r="V12" s="81">
        <f t="shared" ref="V12:Z12" si="80">V6/V$3</f>
        <v>0.33230178826419599</v>
      </c>
      <c r="W12" s="81">
        <f t="shared" si="80"/>
        <v>0.31603594242405436</v>
      </c>
      <c r="X12" s="81">
        <f t="shared" si="80"/>
        <v>0.31646982553634712</v>
      </c>
      <c r="Y12" s="81">
        <f t="shared" si="80"/>
        <v>0.1807936586337327</v>
      </c>
      <c r="Z12" s="81">
        <f t="shared" si="80"/>
        <v>0.22861771889980137</v>
      </c>
      <c r="AA12" s="81">
        <f t="shared" si="64"/>
        <v>0.2748437867516263</v>
      </c>
      <c r="AC12" t="str">
        <f t="shared" ref="AC12:AC13" si="81">AC6</f>
        <v>EBT</v>
      </c>
      <c r="AD12" s="81">
        <f t="shared" ref="AD12:AH12" si="82">AD6/AD$3</f>
        <v>7.3956231569144812E-2</v>
      </c>
      <c r="AE12" s="81">
        <f t="shared" si="82"/>
        <v>0.12245385105028644</v>
      </c>
      <c r="AF12" s="81">
        <f t="shared" si="82"/>
        <v>6.1607025822519333E-2</v>
      </c>
      <c r="AG12" s="81">
        <f t="shared" si="82"/>
        <v>2.5258692718041004E-2</v>
      </c>
      <c r="AH12" s="81">
        <f t="shared" si="82"/>
        <v>1.4674322835102373E-2</v>
      </c>
      <c r="AI12" s="81">
        <f t="shared" si="66"/>
        <v>5.9590024799018794E-2</v>
      </c>
      <c r="AK12" t="str">
        <f t="shared" ref="AK12:AK13" si="83">AK6</f>
        <v>EBT</v>
      </c>
      <c r="AL12" s="81">
        <f t="shared" ref="AL12:AP12" si="84">AL6/AL$3</f>
        <v>0.54078774572371402</v>
      </c>
      <c r="AM12" s="81">
        <f t="shared" si="84"/>
        <v>0.50050283690838215</v>
      </c>
      <c r="AN12" s="81">
        <f t="shared" si="84"/>
        <v>0.40931787214824766</v>
      </c>
      <c r="AO12" s="81">
        <f t="shared" si="84"/>
        <v>0.31924459437128949</v>
      </c>
      <c r="AP12" s="81">
        <f t="shared" si="84"/>
        <v>0.31825661083994927</v>
      </c>
      <c r="AQ12" s="81">
        <f t="shared" si="68"/>
        <v>0.41762193199831649</v>
      </c>
      <c r="AS12" t="str">
        <f t="shared" ref="AS12:AS13" si="85">AS6</f>
        <v>EBT</v>
      </c>
      <c r="AT12" s="81">
        <f t="shared" ref="AT12:AX12" si="86">AT6/AT$3</f>
        <v>0.32765612327656124</v>
      </c>
      <c r="AU12" s="81">
        <f t="shared" si="86"/>
        <v>0.21676300578034682</v>
      </c>
      <c r="AV12" s="81">
        <f t="shared" si="86"/>
        <v>0.31649421789409615</v>
      </c>
      <c r="AW12" s="81">
        <f t="shared" si="86"/>
        <v>0.17963636363636365</v>
      </c>
      <c r="AX12" s="81">
        <f t="shared" si="86"/>
        <v>0.3385135135135135</v>
      </c>
      <c r="AY12" s="81">
        <f t="shared" si="70"/>
        <v>0.27581264482017626</v>
      </c>
      <c r="BA12" t="str">
        <f t="shared" ref="BA12:BA13" si="87">BA6</f>
        <v>EBT</v>
      </c>
      <c r="BB12" s="81">
        <f t="shared" ref="BB12:BF12" si="88">BB6/BB$3</f>
        <v>0.10104483533924084</v>
      </c>
      <c r="BC12" s="81">
        <f t="shared" si="88"/>
        <v>6.5412621359223294E-2</v>
      </c>
      <c r="BD12" s="81">
        <f t="shared" si="88"/>
        <v>2.0820385332504663E-2</v>
      </c>
      <c r="BE12" s="81">
        <f t="shared" si="88"/>
        <v>-1.452027253434603E-3</v>
      </c>
      <c r="BF12" s="81">
        <f t="shared" si="88"/>
        <v>1.8386416155932884E-2</v>
      </c>
      <c r="BG12" s="81">
        <f t="shared" si="72"/>
        <v>4.0842446186693415E-2</v>
      </c>
      <c r="BI12" t="str">
        <f t="shared" ref="BI12:BI13" si="89">BI6</f>
        <v>EBT</v>
      </c>
      <c r="BJ12" s="81">
        <f t="shared" ref="BJ12:BN12" si="90">BJ6/BJ$3</f>
        <v>0.10904856497020343</v>
      </c>
      <c r="BK12" s="81">
        <f t="shared" si="90"/>
        <v>0.13148618739240922</v>
      </c>
      <c r="BL12" s="81">
        <f t="shared" si="90"/>
        <v>0.14029048778440098</v>
      </c>
      <c r="BM12" s="81">
        <f t="shared" si="90"/>
        <v>2.7378270663663145E-2</v>
      </c>
      <c r="BN12" s="81">
        <f t="shared" si="90"/>
        <v>8.2289803220035776E-2</v>
      </c>
      <c r="BO12" s="81">
        <f t="shared" si="74"/>
        <v>9.8098662806142517E-2</v>
      </c>
    </row>
    <row r="13" spans="2:67">
      <c r="B13" t="str">
        <f t="shared" si="75"/>
        <v>Net Income</v>
      </c>
      <c r="C13" s="81">
        <f t="shared" ref="C13:G13" si="91">C7/C$3</f>
        <v>0.10976457733187643</v>
      </c>
      <c r="D13" s="81">
        <f t="shared" si="91"/>
        <v>0.10560839619547392</v>
      </c>
      <c r="E13" s="81">
        <f t="shared" si="91"/>
        <v>9.2722371967654982E-2</v>
      </c>
      <c r="F13" s="81">
        <f t="shared" si="91"/>
        <v>6.4761904761904757E-2</v>
      </c>
      <c r="G13" s="81">
        <f t="shared" si="91"/>
        <v>0.10190233854355991</v>
      </c>
      <c r="H13" s="81">
        <f t="shared" si="60"/>
        <v>9.4951917760093998E-2</v>
      </c>
      <c r="M13" t="str">
        <f t="shared" si="77"/>
        <v>Net Income</v>
      </c>
      <c r="N13" s="81">
        <f t="shared" ref="N13:R13" si="92">N7/N$3</f>
        <v>0.21793466610528472</v>
      </c>
      <c r="O13" s="81">
        <f t="shared" si="92"/>
        <v>0.15014502170769403</v>
      </c>
      <c r="P13" s="81">
        <f t="shared" si="92"/>
        <v>0.16080578781909366</v>
      </c>
      <c r="Q13" s="81">
        <f t="shared" si="92"/>
        <v>5.3271498074616425E-2</v>
      </c>
      <c r="R13" s="81">
        <f t="shared" si="92"/>
        <v>0.14972332012451481</v>
      </c>
      <c r="S13" s="81">
        <f t="shared" si="62"/>
        <v>0.14637605876624074</v>
      </c>
      <c r="U13" t="str">
        <f t="shared" si="79"/>
        <v>Net Income</v>
      </c>
      <c r="V13" s="81">
        <f t="shared" ref="V13:Z13" si="93">V7/V$3</f>
        <v>0.25579582423016245</v>
      </c>
      <c r="W13" s="81">
        <f t="shared" si="93"/>
        <v>0.24164543335480299</v>
      </c>
      <c r="X13" s="81">
        <f t="shared" si="93"/>
        <v>0.23826922714104576</v>
      </c>
      <c r="Y13" s="81">
        <f t="shared" si="93"/>
        <v>0.1453481126522006</v>
      </c>
      <c r="Z13" s="81">
        <f t="shared" si="93"/>
        <v>0.17921223824947</v>
      </c>
      <c r="AA13" s="81">
        <f t="shared" si="64"/>
        <v>0.21205416712553635</v>
      </c>
      <c r="AC13" t="str">
        <f t="shared" si="81"/>
        <v>Net Income</v>
      </c>
      <c r="AD13" s="81">
        <f t="shared" ref="AD13:AH13" si="94">AD7/AD$3</f>
        <v>6.7747943504578606E-2</v>
      </c>
      <c r="AE13" s="81">
        <f t="shared" si="94"/>
        <v>9.0467854869509867E-2</v>
      </c>
      <c r="AF13" s="81">
        <f t="shared" si="94"/>
        <v>4.4566784637567178E-2</v>
      </c>
      <c r="AG13" s="81">
        <f t="shared" si="94"/>
        <v>1.8767272960987211E-2</v>
      </c>
      <c r="AH13" s="81">
        <f t="shared" si="94"/>
        <v>4.0020880459370103E-3</v>
      </c>
      <c r="AI13" s="81">
        <f t="shared" si="66"/>
        <v>4.511038880371597E-2</v>
      </c>
      <c r="AK13" t="str">
        <f t="shared" si="83"/>
        <v>Net Income</v>
      </c>
      <c r="AL13" s="81">
        <f t="shared" ref="AL13:AP13" si="95">AL7/AL$3</f>
        <v>0.41130442821631846</v>
      </c>
      <c r="AM13" s="81">
        <f t="shared" si="95"/>
        <v>0.39283451027613936</v>
      </c>
      <c r="AN13" s="81">
        <f t="shared" si="95"/>
        <v>0.29371879097676951</v>
      </c>
      <c r="AO13" s="81">
        <f t="shared" si="95"/>
        <v>0.21966870384317455</v>
      </c>
      <c r="AP13" s="81">
        <f t="shared" si="95"/>
        <v>0.22911194672949589</v>
      </c>
      <c r="AQ13" s="81">
        <f t="shared" si="68"/>
        <v>0.30932767600837957</v>
      </c>
      <c r="AS13" t="str">
        <f t="shared" si="85"/>
        <v>Net Income</v>
      </c>
      <c r="AT13" s="81">
        <f t="shared" ref="AT13:AX13" si="96">AT7/AT$3</f>
        <v>0.26115166261151662</v>
      </c>
      <c r="AU13" s="81">
        <f t="shared" si="96"/>
        <v>0.15895953757225434</v>
      </c>
      <c r="AV13" s="81">
        <f t="shared" si="96"/>
        <v>0.23371880706025563</v>
      </c>
      <c r="AW13" s="81">
        <f t="shared" si="96"/>
        <v>0.12872727272727272</v>
      </c>
      <c r="AX13" s="81">
        <f t="shared" si="96"/>
        <v>0.25</v>
      </c>
      <c r="AY13" s="81">
        <f t="shared" si="70"/>
        <v>0.20651145599425985</v>
      </c>
      <c r="BA13" t="str">
        <f t="shared" si="87"/>
        <v>Net Income</v>
      </c>
      <c r="BB13" s="81">
        <f t="shared" ref="BB13:BF13" si="97">BB7/BB$3</f>
        <v>6.8641714058986905E-2</v>
      </c>
      <c r="BC13" s="81">
        <f t="shared" si="97"/>
        <v>4.7936893203883495E-2</v>
      </c>
      <c r="BD13" s="81">
        <f t="shared" si="97"/>
        <v>1.5330432981147711E-2</v>
      </c>
      <c r="BE13" s="81">
        <f t="shared" si="97"/>
        <v>1.563721657544957E-3</v>
      </c>
      <c r="BF13" s="81">
        <f t="shared" si="97"/>
        <v>5.5862554003817948E-2</v>
      </c>
      <c r="BG13" s="81">
        <f t="shared" si="72"/>
        <v>3.7867063181076202E-2</v>
      </c>
      <c r="BI13" t="str">
        <f t="shared" si="89"/>
        <v>Net Income</v>
      </c>
      <c r="BJ13" s="81">
        <f t="shared" ref="BJ13:BN13" si="98">BJ7/BJ$3</f>
        <v>8.1375436673744778E-2</v>
      </c>
      <c r="BK13" s="81">
        <f t="shared" si="98"/>
        <v>0.10517255512746947</v>
      </c>
      <c r="BL13" s="81">
        <f t="shared" si="98"/>
        <v>0.10595248090000839</v>
      </c>
      <c r="BM13" s="81">
        <f t="shared" si="98"/>
        <v>4.7652053370299775E-3</v>
      </c>
      <c r="BN13" s="81">
        <f t="shared" si="98"/>
        <v>5.5030241076752702E-2</v>
      </c>
      <c r="BO13" s="81">
        <f t="shared" si="74"/>
        <v>7.0459183823001051E-2</v>
      </c>
    </row>
    <row r="15" spans="2:67">
      <c r="C15" s="267" t="s">
        <v>1439</v>
      </c>
      <c r="D15" s="267" t="s">
        <v>1440</v>
      </c>
      <c r="E15" s="267" t="s">
        <v>1441</v>
      </c>
      <c r="F15" s="267" t="s">
        <v>1442</v>
      </c>
      <c r="G15" s="267" t="s">
        <v>1444</v>
      </c>
      <c r="H15" s="267" t="s">
        <v>1445</v>
      </c>
      <c r="I15" s="267" t="s">
        <v>1446</v>
      </c>
      <c r="J15" s="267" t="s">
        <v>1447</v>
      </c>
      <c r="K15" s="267" t="s">
        <v>1456</v>
      </c>
    </row>
    <row r="16" spans="2:67">
      <c r="B16" s="293" t="s">
        <v>1443</v>
      </c>
      <c r="C16" s="294"/>
      <c r="D16" s="294"/>
      <c r="E16" s="294"/>
      <c r="F16" s="294"/>
      <c r="G16" s="294"/>
      <c r="H16" s="294"/>
      <c r="I16" s="294"/>
      <c r="J16" s="294"/>
      <c r="K16" s="295"/>
      <c r="M16" s="37" t="s">
        <v>1448</v>
      </c>
      <c r="N16" s="44">
        <v>2016</v>
      </c>
      <c r="O16" s="44">
        <f>N16-1</f>
        <v>2015</v>
      </c>
      <c r="P16" s="44">
        <f t="shared" ref="P16:R16" si="99">O16-1</f>
        <v>2014</v>
      </c>
      <c r="Q16" s="44">
        <f t="shared" si="99"/>
        <v>2013</v>
      </c>
      <c r="R16" s="44">
        <f t="shared" si="99"/>
        <v>2012</v>
      </c>
      <c r="U16" s="37" t="s">
        <v>1452</v>
      </c>
      <c r="V16" s="44">
        <v>2016</v>
      </c>
      <c r="W16" s="44">
        <f>V16-1</f>
        <v>2015</v>
      </c>
      <c r="X16" s="44">
        <f t="shared" ref="X16:Z16" si="100">W16-1</f>
        <v>2014</v>
      </c>
      <c r="Y16" s="44">
        <f t="shared" si="100"/>
        <v>2013</v>
      </c>
      <c r="Z16" s="44">
        <f t="shared" si="100"/>
        <v>2012</v>
      </c>
      <c r="AC16" s="37" t="s">
        <v>1442</v>
      </c>
      <c r="AD16" s="44">
        <v>2016</v>
      </c>
      <c r="AE16" s="44">
        <f>AD16-1</f>
        <v>2015</v>
      </c>
      <c r="AF16" s="44">
        <f t="shared" ref="AF16:AH16" si="101">AE16-1</f>
        <v>2014</v>
      </c>
      <c r="AG16" s="44">
        <f t="shared" si="101"/>
        <v>2013</v>
      </c>
      <c r="AH16" s="44">
        <f t="shared" si="101"/>
        <v>2012</v>
      </c>
      <c r="AK16" s="37" t="s">
        <v>1276</v>
      </c>
      <c r="AL16" s="44">
        <v>2016</v>
      </c>
      <c r="AM16" s="44">
        <f>AL16-1</f>
        <v>2015</v>
      </c>
      <c r="AN16" s="44">
        <f t="shared" ref="AN16:AP16" si="102">AM16-1</f>
        <v>2014</v>
      </c>
      <c r="AO16" s="44">
        <f t="shared" si="102"/>
        <v>2013</v>
      </c>
      <c r="AP16" s="44">
        <f t="shared" si="102"/>
        <v>2012</v>
      </c>
      <c r="AS16" s="37" t="s">
        <v>1453</v>
      </c>
      <c r="AT16" s="44">
        <v>2016</v>
      </c>
      <c r="AU16" s="44">
        <f>AT16-1</f>
        <v>2015</v>
      </c>
      <c r="AV16" s="44">
        <f t="shared" ref="AV16:AX16" si="103">AU16-1</f>
        <v>2014</v>
      </c>
      <c r="AW16" s="44">
        <f t="shared" si="103"/>
        <v>2013</v>
      </c>
      <c r="AX16" s="44">
        <f t="shared" si="103"/>
        <v>2012</v>
      </c>
      <c r="BA16" s="37" t="s">
        <v>1454</v>
      </c>
      <c r="BB16" s="44">
        <v>2016</v>
      </c>
      <c r="BC16" s="44">
        <f>BB16-1</f>
        <v>2015</v>
      </c>
      <c r="BD16" s="44">
        <f t="shared" ref="BD16:BF16" si="104">BC16-1</f>
        <v>2014</v>
      </c>
      <c r="BE16" s="44">
        <f t="shared" si="104"/>
        <v>2013</v>
      </c>
      <c r="BF16" s="44">
        <f t="shared" si="104"/>
        <v>2012</v>
      </c>
      <c r="BI16" s="37" t="s">
        <v>1447</v>
      </c>
      <c r="BJ16" s="44">
        <v>2016</v>
      </c>
      <c r="BK16" s="44">
        <f>BJ16-1</f>
        <v>2015</v>
      </c>
      <c r="BL16" s="44">
        <f t="shared" ref="BL16:BN16" si="105">BK16-1</f>
        <v>2014</v>
      </c>
      <c r="BM16" s="44">
        <f t="shared" si="105"/>
        <v>2013</v>
      </c>
      <c r="BN16" s="44">
        <f t="shared" si="105"/>
        <v>2012</v>
      </c>
    </row>
    <row r="17" spans="2:66">
      <c r="B17" s="266" t="s">
        <v>1326</v>
      </c>
      <c r="C17" s="268">
        <f>G10</f>
        <v>0.15461044468678056</v>
      </c>
      <c r="D17" s="269">
        <f>R10</f>
        <v>0.32369909613611253</v>
      </c>
      <c r="E17" s="269">
        <f>Z10</f>
        <v>0.36128627745011288</v>
      </c>
      <c r="F17" s="269">
        <f>AH10</f>
        <v>0.13334493358853894</v>
      </c>
      <c r="G17" s="269">
        <f>AP10</f>
        <v>0.55323046362885919</v>
      </c>
      <c r="H17" s="269">
        <f>AX10</f>
        <v>0.49391891891891893</v>
      </c>
      <c r="I17" s="269">
        <f>BF10</f>
        <v>0.18406510599819151</v>
      </c>
      <c r="J17" s="269">
        <f>BN10</f>
        <v>0.23136553369111509</v>
      </c>
      <c r="K17" s="270">
        <f>AVERAGE(D17:J17)</f>
        <v>0.32584433277312136</v>
      </c>
      <c r="M17" t="s">
        <v>1200</v>
      </c>
      <c r="N17" s="262">
        <v>14121374</v>
      </c>
      <c r="O17" s="262">
        <v>13059216</v>
      </c>
      <c r="P17" s="262">
        <v>16305831</v>
      </c>
      <c r="Q17" s="262">
        <v>12674999</v>
      </c>
      <c r="R17" s="262">
        <v>11564319</v>
      </c>
      <c r="U17" t="s">
        <v>1200</v>
      </c>
      <c r="V17" s="265">
        <v>688203</v>
      </c>
      <c r="W17" s="265">
        <v>568912.1</v>
      </c>
      <c r="X17" s="265">
        <v>614844.4</v>
      </c>
      <c r="Y17" s="265">
        <v>486578.2</v>
      </c>
      <c r="Z17" s="265">
        <v>470394.7</v>
      </c>
      <c r="AC17" t="s">
        <v>1200</v>
      </c>
      <c r="AD17" s="265">
        <v>17241</v>
      </c>
      <c r="AE17" s="265">
        <v>15559</v>
      </c>
      <c r="AF17" s="265">
        <v>15258</v>
      </c>
      <c r="AG17" s="265">
        <v>12568</v>
      </c>
      <c r="AH17" s="265">
        <v>12886</v>
      </c>
      <c r="AK17" t="s">
        <v>1200</v>
      </c>
      <c r="AL17" s="264">
        <v>794195.6</v>
      </c>
      <c r="AM17" s="264">
        <v>623919.1</v>
      </c>
      <c r="AN17" s="264">
        <v>779862.6</v>
      </c>
      <c r="AO17" s="264">
        <v>783952</v>
      </c>
      <c r="AP17" s="264">
        <v>753931.1</v>
      </c>
      <c r="AS17" t="s">
        <v>1200</v>
      </c>
      <c r="AT17" s="265">
        <v>1480</v>
      </c>
      <c r="AU17" s="265">
        <v>1375</v>
      </c>
      <c r="AV17" s="265">
        <v>1643</v>
      </c>
      <c r="AW17" s="265">
        <v>1384</v>
      </c>
      <c r="AX17" s="265">
        <v>1233</v>
      </c>
      <c r="BA17" t="s">
        <v>1200</v>
      </c>
      <c r="BB17" s="265">
        <v>9953</v>
      </c>
      <c r="BC17" s="265">
        <v>8953</v>
      </c>
      <c r="BD17" s="265">
        <v>9654</v>
      </c>
      <c r="BE17" s="265">
        <v>8240</v>
      </c>
      <c r="BF17" s="265">
        <v>7561</v>
      </c>
      <c r="BI17" t="s">
        <v>1200</v>
      </c>
      <c r="BJ17" s="265">
        <v>11739</v>
      </c>
      <c r="BK17" s="265">
        <v>11542</v>
      </c>
      <c r="BL17" s="265">
        <v>11911</v>
      </c>
      <c r="BM17" s="265">
        <v>12199</v>
      </c>
      <c r="BN17" s="265">
        <v>14599</v>
      </c>
    </row>
    <row r="18" spans="2:66">
      <c r="B18" s="217" t="s">
        <v>1343</v>
      </c>
      <c r="C18" s="271">
        <f t="shared" ref="C18:C20" si="106">G11</f>
        <v>0.10577971646673937</v>
      </c>
      <c r="D18" s="179">
        <f t="shared" ref="D18:D20" si="107">R11</f>
        <v>0.2595883375088005</v>
      </c>
      <c r="E18" s="179">
        <f t="shared" ref="E18:E20" si="108">Z11</f>
        <v>0.30359356178336916</v>
      </c>
      <c r="F18" s="179">
        <f t="shared" ref="F18:F20" si="109">AH11</f>
        <v>6.090133982947625E-2</v>
      </c>
      <c r="G18" s="179">
        <f t="shared" ref="G18:G20" si="110">AP11</f>
        <v>0.43212843284450331</v>
      </c>
      <c r="H18" s="179">
        <f t="shared" ref="H18:H20" si="111">AX11</f>
        <v>0.38716216216216215</v>
      </c>
      <c r="I18" s="179">
        <f t="shared" ref="I18:I20" si="112">BF11</f>
        <v>7.2540942429418262E-2</v>
      </c>
      <c r="J18" s="179">
        <f t="shared" ref="J18:J20" si="113">BN11</f>
        <v>0.16747593491779539</v>
      </c>
      <c r="K18" s="180">
        <f t="shared" ref="K18:K20" si="114">AVERAGE(D18:J18)</f>
        <v>0.24048438735364644</v>
      </c>
      <c r="M18" t="s">
        <v>1449</v>
      </c>
      <c r="N18" s="262">
        <v>3567719</v>
      </c>
      <c r="O18" s="262">
        <v>2994627</v>
      </c>
      <c r="P18" s="262">
        <v>4877462</v>
      </c>
      <c r="Q18" s="262">
        <v>4012966</v>
      </c>
      <c r="R18" s="262">
        <v>4297880</v>
      </c>
      <c r="U18" t="s">
        <v>1449</v>
      </c>
      <c r="V18" s="265">
        <v>203857.2</v>
      </c>
      <c r="W18" s="265">
        <v>168648.9</v>
      </c>
      <c r="X18" s="265">
        <v>248898.3</v>
      </c>
      <c r="Y18" s="265">
        <v>190147.8</v>
      </c>
      <c r="Z18" s="265">
        <v>188552.1</v>
      </c>
      <c r="AC18" t="s">
        <v>1449</v>
      </c>
      <c r="AD18" s="265">
        <v>1570</v>
      </c>
      <c r="AE18" s="265">
        <v>1946</v>
      </c>
      <c r="AF18" s="265">
        <v>2204</v>
      </c>
      <c r="AG18" s="263">
        <v>878</v>
      </c>
      <c r="AH18" s="265">
        <v>1582</v>
      </c>
      <c r="AK18" t="s">
        <v>1449</v>
      </c>
      <c r="AL18" s="264">
        <v>363071.7</v>
      </c>
      <c r="AM18" s="264">
        <v>312501.40000000002</v>
      </c>
      <c r="AN18" s="264">
        <v>401857.5</v>
      </c>
      <c r="AO18" s="264">
        <v>470703.1</v>
      </c>
      <c r="AP18" s="264">
        <v>470650.8</v>
      </c>
      <c r="AS18" t="s">
        <v>1449</v>
      </c>
      <c r="AT18" s="263">
        <v>631</v>
      </c>
      <c r="AU18" s="263">
        <v>451</v>
      </c>
      <c r="AV18" s="263">
        <v>683</v>
      </c>
      <c r="AW18" s="263">
        <v>526</v>
      </c>
      <c r="AX18" s="263">
        <v>517</v>
      </c>
      <c r="BA18" t="s">
        <v>1449</v>
      </c>
      <c r="BB18" s="265">
        <v>1350</v>
      </c>
      <c r="BC18" s="265">
        <v>1334</v>
      </c>
      <c r="BD18" s="265">
        <v>1621</v>
      </c>
      <c r="BE18" s="265">
        <v>1670</v>
      </c>
      <c r="BF18" s="265">
        <v>1983</v>
      </c>
      <c r="BI18" t="s">
        <v>1449</v>
      </c>
      <c r="BJ18" s="265">
        <v>2256</v>
      </c>
      <c r="BK18" s="265">
        <v>2005</v>
      </c>
      <c r="BL18" s="265">
        <v>2598</v>
      </c>
      <c r="BM18" s="265">
        <v>2150</v>
      </c>
      <c r="BN18" s="265">
        <v>2470</v>
      </c>
    </row>
    <row r="19" spans="2:66">
      <c r="B19" s="217" t="s">
        <v>1330</v>
      </c>
      <c r="C19" s="271">
        <f t="shared" si="106"/>
        <v>0.10335635526475222</v>
      </c>
      <c r="D19" s="179">
        <f t="shared" si="107"/>
        <v>0.15641381638925503</v>
      </c>
      <c r="E19" s="179">
        <f t="shared" si="108"/>
        <v>0.22861771889980137</v>
      </c>
      <c r="F19" s="179">
        <f t="shared" si="109"/>
        <v>1.4674322835102373E-2</v>
      </c>
      <c r="G19" s="179">
        <f t="shared" si="110"/>
        <v>0.31825661083994927</v>
      </c>
      <c r="H19" s="179">
        <f t="shared" si="111"/>
        <v>0.3385135135135135</v>
      </c>
      <c r="I19" s="179">
        <f t="shared" si="112"/>
        <v>1.8386416155932884E-2</v>
      </c>
      <c r="J19" s="179">
        <f t="shared" si="113"/>
        <v>8.2289803220035776E-2</v>
      </c>
      <c r="K19" s="180">
        <f t="shared" si="114"/>
        <v>0.16530745740765576</v>
      </c>
      <c r="M19" t="s">
        <v>1450</v>
      </c>
      <c r="N19" s="262">
        <v>1003357</v>
      </c>
      <c r="O19" s="262">
        <v>923575</v>
      </c>
      <c r="P19" s="262">
        <v>765859</v>
      </c>
      <c r="Q19" s="262">
        <v>551347</v>
      </c>
      <c r="R19" s="262">
        <v>519849</v>
      </c>
      <c r="U19" t="s">
        <v>1450</v>
      </c>
      <c r="V19" s="265">
        <v>44781.1</v>
      </c>
      <c r="W19" s="265">
        <v>36276.6</v>
      </c>
      <c r="X19" s="265">
        <v>19637.400000000001</v>
      </c>
      <c r="Y19" s="265">
        <v>14142.3</v>
      </c>
      <c r="Z19" s="265">
        <v>11979.8</v>
      </c>
      <c r="AC19" t="s">
        <v>1450</v>
      </c>
      <c r="AD19" s="263">
        <v>729</v>
      </c>
      <c r="AE19" s="263">
        <v>647</v>
      </c>
      <c r="AF19" s="263">
        <v>419</v>
      </c>
      <c r="AG19" s="263">
        <v>110</v>
      </c>
      <c r="AH19" s="263">
        <v>100</v>
      </c>
      <c r="AK19" t="s">
        <v>1450</v>
      </c>
      <c r="AL19" s="264">
        <v>76301.5</v>
      </c>
      <c r="AM19" s="264">
        <v>66627.199999999997</v>
      </c>
      <c r="AN19" s="264">
        <v>38890.300000000003</v>
      </c>
      <c r="AO19" s="264">
        <v>34594.1</v>
      </c>
      <c r="AP19" s="264">
        <v>31618.9</v>
      </c>
      <c r="AS19" t="s">
        <v>1450</v>
      </c>
      <c r="AT19" s="263">
        <v>100</v>
      </c>
      <c r="AU19" s="263">
        <v>109</v>
      </c>
      <c r="AV19" s="263">
        <v>77</v>
      </c>
      <c r="AW19" s="263">
        <v>68</v>
      </c>
      <c r="AX19" s="263">
        <v>56</v>
      </c>
      <c r="BA19" t="s">
        <v>1450</v>
      </c>
      <c r="BB19" s="263">
        <v>482</v>
      </c>
      <c r="BC19" s="263">
        <v>427</v>
      </c>
      <c r="BD19" s="263">
        <v>189</v>
      </c>
      <c r="BE19" s="263">
        <v>168</v>
      </c>
      <c r="BF19" s="263">
        <v>145</v>
      </c>
      <c r="BI19" t="s">
        <v>1450</v>
      </c>
      <c r="BJ19" s="263">
        <v>460</v>
      </c>
      <c r="BK19" s="263">
        <v>440</v>
      </c>
      <c r="BL19" s="263">
        <v>227</v>
      </c>
      <c r="BM19" s="263">
        <v>233</v>
      </c>
      <c r="BN19" s="263">
        <v>236</v>
      </c>
    </row>
    <row r="20" spans="2:66">
      <c r="B20" s="216" t="s">
        <v>1331</v>
      </c>
      <c r="C20" s="272">
        <f t="shared" si="106"/>
        <v>0.10190233854355991</v>
      </c>
      <c r="D20" s="220">
        <f t="shared" si="107"/>
        <v>0.14972332012451481</v>
      </c>
      <c r="E20" s="220">
        <f t="shared" si="108"/>
        <v>0.17921223824947</v>
      </c>
      <c r="F20" s="220">
        <f t="shared" si="109"/>
        <v>4.0020880459370103E-3</v>
      </c>
      <c r="G20" s="220">
        <f t="shared" si="110"/>
        <v>0.22911194672949589</v>
      </c>
      <c r="H20" s="220">
        <f t="shared" si="111"/>
        <v>0.25</v>
      </c>
      <c r="I20" s="220">
        <f t="shared" si="112"/>
        <v>5.5862554003817948E-2</v>
      </c>
      <c r="J20" s="220">
        <f t="shared" si="113"/>
        <v>5.5030241076752702E-2</v>
      </c>
      <c r="K20" s="221">
        <f t="shared" si="114"/>
        <v>0.13184891260428405</v>
      </c>
      <c r="M20" t="s">
        <v>77</v>
      </c>
      <c r="N20" s="262">
        <v>3665744</v>
      </c>
      <c r="O20" s="262">
        <v>2776728</v>
      </c>
      <c r="P20" s="262">
        <v>4489281</v>
      </c>
      <c r="Q20" s="262">
        <v>3555893</v>
      </c>
      <c r="R20" s="262">
        <v>3973578</v>
      </c>
      <c r="U20" t="s">
        <v>77</v>
      </c>
      <c r="V20" s="265">
        <v>208934</v>
      </c>
      <c r="W20" s="265">
        <v>165199.20000000001</v>
      </c>
      <c r="X20" s="265">
        <v>231540.3</v>
      </c>
      <c r="Y20" s="265">
        <v>175054</v>
      </c>
      <c r="Z20" s="265">
        <v>170714.8</v>
      </c>
      <c r="AC20" t="s">
        <v>77</v>
      </c>
      <c r="AD20" s="265">
        <v>1050</v>
      </c>
      <c r="AE20" s="265">
        <v>1223</v>
      </c>
      <c r="AF20" s="265">
        <v>1513</v>
      </c>
      <c r="AG20" s="263">
        <v>587</v>
      </c>
      <c r="AH20" s="265">
        <v>1253</v>
      </c>
      <c r="AK20" t="s">
        <v>77</v>
      </c>
      <c r="AL20" s="264">
        <v>343194.5</v>
      </c>
      <c r="AM20" s="264">
        <v>298974.3</v>
      </c>
      <c r="AN20" s="264">
        <v>379777.6</v>
      </c>
      <c r="AO20" s="264">
        <v>424093.7</v>
      </c>
      <c r="AP20" s="264">
        <v>403247.5</v>
      </c>
      <c r="AS20" t="s">
        <v>77</v>
      </c>
      <c r="AT20" s="263">
        <v>573</v>
      </c>
      <c r="AU20" s="263">
        <v>409</v>
      </c>
      <c r="AV20" s="263">
        <v>612</v>
      </c>
      <c r="AW20" s="263">
        <v>430</v>
      </c>
      <c r="AX20" s="263">
        <v>400</v>
      </c>
      <c r="BA20" t="s">
        <v>77</v>
      </c>
      <c r="BB20" s="263">
        <v>722</v>
      </c>
      <c r="BC20" s="263">
        <v>658</v>
      </c>
      <c r="BD20" s="263">
        <v>640</v>
      </c>
      <c r="BE20" s="263">
        <v>778</v>
      </c>
      <c r="BF20" s="263">
        <v>919</v>
      </c>
      <c r="BI20" t="s">
        <v>77</v>
      </c>
      <c r="BJ20" s="265">
        <v>1966</v>
      </c>
      <c r="BK20" s="265">
        <v>1726</v>
      </c>
      <c r="BL20" s="265">
        <v>2006</v>
      </c>
      <c r="BM20" s="265">
        <v>1512</v>
      </c>
      <c r="BN20" s="265">
        <v>1910</v>
      </c>
    </row>
    <row r="21" spans="2:66">
      <c r="B21" s="293" t="s">
        <v>1455</v>
      </c>
      <c r="C21" s="294"/>
      <c r="D21" s="294"/>
      <c r="E21" s="294"/>
      <c r="F21" s="294"/>
      <c r="G21" s="294"/>
      <c r="H21" s="294"/>
      <c r="I21" s="294"/>
      <c r="J21" s="294"/>
      <c r="K21" s="295"/>
      <c r="M21" t="s">
        <v>1430</v>
      </c>
      <c r="N21" s="262">
        <v>2208778</v>
      </c>
      <c r="O21" s="262">
        <v>1175513</v>
      </c>
      <c r="P21" s="262">
        <v>3681837</v>
      </c>
      <c r="Q21" s="262">
        <v>2605071</v>
      </c>
      <c r="R21" s="262">
        <v>3524893</v>
      </c>
      <c r="U21" t="s">
        <v>1430</v>
      </c>
      <c r="V21" s="265">
        <v>157335.4</v>
      </c>
      <c r="W21" s="265">
        <v>102855.7</v>
      </c>
      <c r="X21" s="265">
        <v>194579.7</v>
      </c>
      <c r="Y21" s="265">
        <v>153776.20000000001</v>
      </c>
      <c r="Z21" s="265">
        <v>156313</v>
      </c>
      <c r="AC21" t="s">
        <v>1430</v>
      </c>
      <c r="AD21" s="263">
        <v>253</v>
      </c>
      <c r="AE21" s="263">
        <v>393</v>
      </c>
      <c r="AF21" s="263">
        <v>940</v>
      </c>
      <c r="AG21" s="265">
        <v>1539</v>
      </c>
      <c r="AH21" s="263">
        <v>953</v>
      </c>
      <c r="AK21" t="s">
        <v>1430</v>
      </c>
      <c r="AL21" s="264">
        <v>252758</v>
      </c>
      <c r="AM21" s="264">
        <v>199182.8</v>
      </c>
      <c r="AN21" s="264">
        <v>319211.7</v>
      </c>
      <c r="AO21" s="264">
        <v>392370.2</v>
      </c>
      <c r="AP21" s="264">
        <v>407716.7</v>
      </c>
      <c r="AS21" t="s">
        <v>1430</v>
      </c>
      <c r="AT21" s="263">
        <v>501</v>
      </c>
      <c r="AU21" s="263">
        <v>247</v>
      </c>
      <c r="AV21" s="263">
        <v>520</v>
      </c>
      <c r="AW21" s="263">
        <v>300</v>
      </c>
      <c r="AX21" s="263">
        <v>404</v>
      </c>
      <c r="BA21" t="s">
        <v>1430</v>
      </c>
      <c r="BB21" s="263">
        <v>183</v>
      </c>
      <c r="BC21" s="263">
        <v>-13</v>
      </c>
      <c r="BD21" s="263">
        <v>201</v>
      </c>
      <c r="BE21" s="263">
        <v>539</v>
      </c>
      <c r="BF21" s="263">
        <v>764</v>
      </c>
      <c r="BI21" t="s">
        <v>1430</v>
      </c>
      <c r="BJ21" s="263">
        <v>966</v>
      </c>
      <c r="BK21" s="263">
        <v>316</v>
      </c>
      <c r="BL21" s="265">
        <v>1671</v>
      </c>
      <c r="BM21" s="265">
        <v>1604</v>
      </c>
      <c r="BN21" s="265">
        <v>1592</v>
      </c>
    </row>
    <row r="22" spans="2:66">
      <c r="B22" s="266" t="s">
        <v>1326</v>
      </c>
      <c r="C22" s="268">
        <f>H10</f>
        <v>0.20635075826710886</v>
      </c>
      <c r="D22" s="269">
        <f>S10</f>
        <v>0.34930626235632223</v>
      </c>
      <c r="E22" s="269">
        <f>AA10</f>
        <v>0.40088044260493022</v>
      </c>
      <c r="F22" s="269">
        <f>AI10</f>
        <v>0.1362104623043647</v>
      </c>
      <c r="G22" s="269">
        <f>AQ10</f>
        <v>0.60736004527228893</v>
      </c>
      <c r="H22" s="269">
        <f>AY10</f>
        <v>0.45153421291813817</v>
      </c>
      <c r="I22" s="269">
        <f>BG10</f>
        <v>0.21454970189370298</v>
      </c>
      <c r="J22" s="269">
        <f>BO10</f>
        <v>0.21221506656549813</v>
      </c>
      <c r="K22" s="270">
        <f>AVERAGE(D22:J22)</f>
        <v>0.33886517055932075</v>
      </c>
      <c r="M22" t="s">
        <v>63</v>
      </c>
      <c r="N22" s="262">
        <v>2114299</v>
      </c>
      <c r="O22" s="262">
        <v>695684</v>
      </c>
      <c r="P22" s="262">
        <v>2622072</v>
      </c>
      <c r="Q22" s="262">
        <v>1903088</v>
      </c>
      <c r="R22" s="262">
        <v>2520266</v>
      </c>
      <c r="U22" t="s">
        <v>63</v>
      </c>
      <c r="V22" s="265">
        <v>123334.39999999999</v>
      </c>
      <c r="W22" s="265">
        <v>82690.3</v>
      </c>
      <c r="X22" s="265">
        <v>146498.5</v>
      </c>
      <c r="Y22" s="265">
        <v>117579.4</v>
      </c>
      <c r="Z22" s="265">
        <v>120325</v>
      </c>
      <c r="AC22" t="s">
        <v>63</v>
      </c>
      <c r="AD22" s="263">
        <v>69</v>
      </c>
      <c r="AE22" s="263">
        <v>292</v>
      </c>
      <c r="AF22" s="263">
        <v>680</v>
      </c>
      <c r="AG22" s="265">
        <v>1137</v>
      </c>
      <c r="AH22" s="263">
        <v>873</v>
      </c>
      <c r="AK22" t="s">
        <v>63</v>
      </c>
      <c r="AL22" s="264">
        <v>181959.7</v>
      </c>
      <c r="AM22" s="264">
        <v>137055.5</v>
      </c>
      <c r="AN22" s="264">
        <v>229060.3</v>
      </c>
      <c r="AO22" s="264">
        <v>307963.40000000002</v>
      </c>
      <c r="AP22" s="264">
        <v>310095.2</v>
      </c>
      <c r="AS22" t="s">
        <v>63</v>
      </c>
      <c r="AT22" s="263">
        <v>370</v>
      </c>
      <c r="AU22" s="263">
        <v>177</v>
      </c>
      <c r="AV22" s="263">
        <v>384</v>
      </c>
      <c r="AW22" s="263">
        <v>220</v>
      </c>
      <c r="AX22" s="263">
        <v>322</v>
      </c>
      <c r="BA22" t="s">
        <v>63</v>
      </c>
      <c r="BB22" s="263">
        <v>556</v>
      </c>
      <c r="BC22" s="263">
        <v>14</v>
      </c>
      <c r="BD22" s="263">
        <v>148</v>
      </c>
      <c r="BE22" s="263">
        <v>395</v>
      </c>
      <c r="BF22" s="263">
        <v>519</v>
      </c>
      <c r="BI22" t="s">
        <v>63</v>
      </c>
      <c r="BJ22" s="263">
        <v>646</v>
      </c>
      <c r="BK22" s="263">
        <v>55</v>
      </c>
      <c r="BL22" s="265">
        <v>1262</v>
      </c>
      <c r="BM22" s="265">
        <v>1283</v>
      </c>
      <c r="BN22" s="265">
        <v>1188</v>
      </c>
    </row>
    <row r="23" spans="2:66">
      <c r="B23" s="217" t="s">
        <v>1343</v>
      </c>
      <c r="C23" s="271">
        <f t="shared" ref="C23:C25" si="115">H11</f>
        <v>0.14213204329243004</v>
      </c>
      <c r="D23" s="179">
        <f t="shared" ref="D23:D25" si="116">S11</f>
        <v>0.27433647743989553</v>
      </c>
      <c r="E23" s="179">
        <f t="shared" ref="E23:E25" si="117">AA11</f>
        <v>0.33864762147917593</v>
      </c>
      <c r="F23" s="179">
        <f t="shared" ref="F23:F25" si="118">AI11</f>
        <v>7.652193813009181E-2</v>
      </c>
      <c r="G23" s="179">
        <f t="shared" ref="G23:G25" si="119">AQ11</f>
        <v>0.49482500538557928</v>
      </c>
      <c r="H23" s="179">
        <f t="shared" ref="H23:H25" si="120">AY11</f>
        <v>0.33844234024632142</v>
      </c>
      <c r="I23" s="179">
        <f t="shared" ref="I23:I25" si="121">BG11</f>
        <v>8.5658373903081883E-2</v>
      </c>
      <c r="J23" s="179">
        <f t="shared" ref="J23:J25" si="122">BO11</f>
        <v>0.14804159139990239</v>
      </c>
      <c r="K23" s="180">
        <f t="shared" ref="K23:K25" si="123">AVERAGE(D23:J23)</f>
        <v>0.25092476399772118</v>
      </c>
      <c r="AD23" s="4"/>
      <c r="AE23" s="4"/>
      <c r="AF23" s="4"/>
      <c r="AG23" s="4"/>
      <c r="AH23" s="4"/>
      <c r="AL23" s="4"/>
      <c r="AM23" s="4"/>
      <c r="AN23" s="4"/>
      <c r="AO23" s="4"/>
      <c r="AP23" s="4"/>
      <c r="AT23" s="4"/>
      <c r="AU23" s="4"/>
      <c r="AV23" s="4"/>
      <c r="AW23" s="4"/>
      <c r="AX23" s="4"/>
      <c r="BB23" s="4"/>
      <c r="BC23" s="4"/>
      <c r="BD23" s="4"/>
      <c r="BE23" s="4"/>
      <c r="BF23" s="4"/>
      <c r="BJ23" s="4"/>
      <c r="BK23" s="4"/>
      <c r="BL23" s="4"/>
      <c r="BM23" s="4"/>
      <c r="BN23" s="4"/>
    </row>
    <row r="24" spans="2:66">
      <c r="B24" s="217" t="s">
        <v>1330</v>
      </c>
      <c r="C24" s="271">
        <f t="shared" si="115"/>
        <v>0.1144554092857297</v>
      </c>
      <c r="D24" s="179">
        <f t="shared" si="116"/>
        <v>0.19651252538734992</v>
      </c>
      <c r="E24" s="179">
        <f t="shared" si="117"/>
        <v>0.2748437867516263</v>
      </c>
      <c r="F24" s="179">
        <f t="shared" si="118"/>
        <v>5.9590024799018794E-2</v>
      </c>
      <c r="G24" s="179">
        <f t="shared" si="119"/>
        <v>0.41762193199831649</v>
      </c>
      <c r="H24" s="179">
        <f t="shared" si="120"/>
        <v>0.27581264482017626</v>
      </c>
      <c r="I24" s="179">
        <f t="shared" si="121"/>
        <v>4.0842446186693415E-2</v>
      </c>
      <c r="J24" s="179">
        <f t="shared" si="122"/>
        <v>9.8098662806142517E-2</v>
      </c>
      <c r="K24" s="180">
        <f t="shared" si="123"/>
        <v>0.19476028896418909</v>
      </c>
      <c r="M24" s="37" t="s">
        <v>1451</v>
      </c>
      <c r="U24" s="37" t="s">
        <v>1451</v>
      </c>
      <c r="AC24" s="37" t="s">
        <v>1451</v>
      </c>
      <c r="AK24" s="37" t="s">
        <v>1451</v>
      </c>
      <c r="AS24" s="37" t="s">
        <v>1451</v>
      </c>
      <c r="BA24" s="37" t="s">
        <v>1451</v>
      </c>
      <c r="BI24" s="37" t="s">
        <v>1451</v>
      </c>
    </row>
    <row r="25" spans="2:66">
      <c r="B25" s="216" t="s">
        <v>1331</v>
      </c>
      <c r="C25" s="272">
        <f t="shared" si="115"/>
        <v>9.4951917760093998E-2</v>
      </c>
      <c r="D25" s="220">
        <f t="shared" si="116"/>
        <v>0.14637605876624074</v>
      </c>
      <c r="E25" s="220">
        <f t="shared" si="117"/>
        <v>0.21205416712553635</v>
      </c>
      <c r="F25" s="220">
        <f t="shared" si="118"/>
        <v>4.511038880371597E-2</v>
      </c>
      <c r="G25" s="220">
        <f t="shared" si="119"/>
        <v>0.30932767600837957</v>
      </c>
      <c r="H25" s="220">
        <f t="shared" si="120"/>
        <v>0.20651145599425985</v>
      </c>
      <c r="I25" s="220">
        <f t="shared" si="121"/>
        <v>3.7867063181076202E-2</v>
      </c>
      <c r="J25" s="220">
        <f t="shared" si="122"/>
        <v>7.0459183823001051E-2</v>
      </c>
      <c r="K25" s="221">
        <f t="shared" si="123"/>
        <v>0.14681514195745854</v>
      </c>
      <c r="M25" t="str">
        <f>M17</f>
        <v>Revenue</v>
      </c>
      <c r="N25" s="39">
        <f>R17</f>
        <v>11564319</v>
      </c>
      <c r="O25" s="39">
        <f>Q17</f>
        <v>12674999</v>
      </c>
      <c r="P25" s="39">
        <f>P17</f>
        <v>16305831</v>
      </c>
      <c r="Q25" s="39">
        <f>O17</f>
        <v>13059216</v>
      </c>
      <c r="R25" s="39">
        <f>N17</f>
        <v>14121374</v>
      </c>
      <c r="U25" t="str">
        <f>U17</f>
        <v>Revenue</v>
      </c>
      <c r="V25" s="39">
        <f>Z17</f>
        <v>470394.7</v>
      </c>
      <c r="W25" s="39">
        <f>Y17</f>
        <v>486578.2</v>
      </c>
      <c r="X25" s="39">
        <f>X17</f>
        <v>614844.4</v>
      </c>
      <c r="Y25" s="39">
        <f>W17</f>
        <v>568912.1</v>
      </c>
      <c r="Z25" s="39">
        <f>V17</f>
        <v>688203</v>
      </c>
      <c r="AC25" t="str">
        <f>AC17</f>
        <v>Revenue</v>
      </c>
      <c r="AD25" s="39">
        <f>AH17</f>
        <v>12886</v>
      </c>
      <c r="AE25" s="39">
        <f>AG17</f>
        <v>12568</v>
      </c>
      <c r="AF25" s="39">
        <f>AF17</f>
        <v>15258</v>
      </c>
      <c r="AG25" s="39">
        <f>AE17</f>
        <v>15559</v>
      </c>
      <c r="AH25" s="39">
        <f>AD17</f>
        <v>17241</v>
      </c>
      <c r="AK25" t="str">
        <f>AK17</f>
        <v>Revenue</v>
      </c>
      <c r="AL25" s="39">
        <f>AP17</f>
        <v>753931.1</v>
      </c>
      <c r="AM25" s="39">
        <f>AO17</f>
        <v>783952</v>
      </c>
      <c r="AN25" s="39">
        <f>AN17</f>
        <v>779862.6</v>
      </c>
      <c r="AO25" s="39">
        <f>AM17</f>
        <v>623919.1</v>
      </c>
      <c r="AP25" s="39">
        <f>AL17</f>
        <v>794195.6</v>
      </c>
      <c r="AS25" t="str">
        <f>AS17</f>
        <v>Revenue</v>
      </c>
      <c r="AT25" s="39">
        <f>AX17</f>
        <v>1233</v>
      </c>
      <c r="AU25" s="39">
        <f>AW17</f>
        <v>1384</v>
      </c>
      <c r="AV25" s="39">
        <f>AV17</f>
        <v>1643</v>
      </c>
      <c r="AW25" s="39">
        <f>AU17</f>
        <v>1375</v>
      </c>
      <c r="AX25" s="39">
        <f>AT17</f>
        <v>1480</v>
      </c>
      <c r="BA25" t="str">
        <f>BA17</f>
        <v>Revenue</v>
      </c>
      <c r="BB25" s="39">
        <f>BF17</f>
        <v>7561</v>
      </c>
      <c r="BC25" s="39">
        <f>BE17</f>
        <v>8240</v>
      </c>
      <c r="BD25" s="39">
        <f>BD17</f>
        <v>9654</v>
      </c>
      <c r="BE25" s="39">
        <f>BC17</f>
        <v>8953</v>
      </c>
      <c r="BF25" s="39">
        <f>BB17</f>
        <v>9953</v>
      </c>
      <c r="BI25" t="str">
        <f>BI17</f>
        <v>Revenue</v>
      </c>
      <c r="BJ25" s="39">
        <f>BN17</f>
        <v>14599</v>
      </c>
      <c r="BK25" s="39">
        <f>BM17</f>
        <v>12199</v>
      </c>
      <c r="BL25" s="39">
        <f>BL17</f>
        <v>11911</v>
      </c>
      <c r="BM25" s="39">
        <f>BK17</f>
        <v>11542</v>
      </c>
      <c r="BN25" s="39">
        <f>BJ17</f>
        <v>11739</v>
      </c>
    </row>
    <row r="26" spans="2:66">
      <c r="M26" t="s">
        <v>1293</v>
      </c>
      <c r="N26" s="39">
        <f>R18+R19</f>
        <v>4817729</v>
      </c>
      <c r="O26" s="39">
        <f>Q18+Q19</f>
        <v>4564313</v>
      </c>
      <c r="P26" s="39">
        <f>P18+P19</f>
        <v>5643321</v>
      </c>
      <c r="Q26" s="39">
        <f>O18+O19</f>
        <v>3918202</v>
      </c>
      <c r="R26" s="39">
        <f>N18+N19</f>
        <v>4571076</v>
      </c>
      <c r="U26" t="s">
        <v>1293</v>
      </c>
      <c r="V26" s="39">
        <f>Z18+Z19</f>
        <v>200531.9</v>
      </c>
      <c r="W26" s="39">
        <f>Y18+Y19</f>
        <v>204290.09999999998</v>
      </c>
      <c r="X26" s="39">
        <f>X18+X19</f>
        <v>268535.7</v>
      </c>
      <c r="Y26" s="39">
        <f>W18+W19</f>
        <v>204925.5</v>
      </c>
      <c r="Z26" s="39">
        <f>V18+V19</f>
        <v>248638.30000000002</v>
      </c>
      <c r="AC26" t="s">
        <v>1293</v>
      </c>
      <c r="AD26" s="39">
        <f>AH18+AH19</f>
        <v>1682</v>
      </c>
      <c r="AE26" s="39">
        <f>AG18+AG19</f>
        <v>988</v>
      </c>
      <c r="AF26" s="39">
        <f>AF18+AF19</f>
        <v>2623</v>
      </c>
      <c r="AG26" s="39">
        <f>AE18+AE19</f>
        <v>2593</v>
      </c>
      <c r="AH26" s="39">
        <f>AD18+AD19</f>
        <v>2299</v>
      </c>
      <c r="AK26" t="s">
        <v>1293</v>
      </c>
      <c r="AL26" s="39">
        <f>AP18+AP19</f>
        <v>502269.7</v>
      </c>
      <c r="AM26" s="39">
        <f>AO18+AO19</f>
        <v>505297.19999999995</v>
      </c>
      <c r="AN26" s="39">
        <f>AN18+AN19</f>
        <v>440747.8</v>
      </c>
      <c r="AO26" s="39">
        <f>AM18+AM19</f>
        <v>379128.60000000003</v>
      </c>
      <c r="AP26" s="39">
        <f>AL18+AL19</f>
        <v>439373.2</v>
      </c>
      <c r="AS26" t="s">
        <v>1293</v>
      </c>
      <c r="AT26" s="39">
        <f>AX18+AX19</f>
        <v>573</v>
      </c>
      <c r="AU26" s="39">
        <f>AW18+AW19</f>
        <v>594</v>
      </c>
      <c r="AV26" s="39">
        <f>AV18+AV19</f>
        <v>760</v>
      </c>
      <c r="AW26" s="39">
        <f>AU18+AU19</f>
        <v>560</v>
      </c>
      <c r="AX26" s="39">
        <f>AT18+AT19</f>
        <v>731</v>
      </c>
      <c r="BA26" t="s">
        <v>1293</v>
      </c>
      <c r="BB26" s="39">
        <f>BF18+BF19</f>
        <v>2128</v>
      </c>
      <c r="BC26" s="39">
        <f>BE18+BE19</f>
        <v>1838</v>
      </c>
      <c r="BD26" s="39">
        <f>BD18+BD19</f>
        <v>1810</v>
      </c>
      <c r="BE26" s="39">
        <f>BC18+BC19</f>
        <v>1761</v>
      </c>
      <c r="BF26" s="39">
        <f>BB18+BB19</f>
        <v>1832</v>
      </c>
      <c r="BI26" t="s">
        <v>1293</v>
      </c>
      <c r="BJ26" s="39">
        <f>BN18+BN19</f>
        <v>2706</v>
      </c>
      <c r="BK26" s="39">
        <f>BM18+BM19</f>
        <v>2383</v>
      </c>
      <c r="BL26" s="39">
        <f>BL18+BL19</f>
        <v>2825</v>
      </c>
      <c r="BM26" s="39">
        <f>BK18+BK19</f>
        <v>2445</v>
      </c>
      <c r="BN26" s="39">
        <f>BJ18+BJ19</f>
        <v>2716</v>
      </c>
    </row>
    <row r="27" spans="2:66">
      <c r="I27" t="s">
        <v>1456</v>
      </c>
      <c r="M27" t="s">
        <v>77</v>
      </c>
      <c r="N27" s="39">
        <f>R20</f>
        <v>3973578</v>
      </c>
      <c r="O27" s="39">
        <f>Q20</f>
        <v>3555893</v>
      </c>
      <c r="P27" s="39">
        <f>P20</f>
        <v>4489281</v>
      </c>
      <c r="Q27" s="39">
        <f>O20</f>
        <v>2776728</v>
      </c>
      <c r="R27" s="39">
        <f>N20</f>
        <v>3665744</v>
      </c>
      <c r="U27" t="s">
        <v>77</v>
      </c>
      <c r="V27" s="39">
        <f>Z20</f>
        <v>170714.8</v>
      </c>
      <c r="W27" s="39">
        <f>Y20</f>
        <v>175054</v>
      </c>
      <c r="X27" s="39">
        <f>X20</f>
        <v>231540.3</v>
      </c>
      <c r="Y27" s="39">
        <f>W20</f>
        <v>165199.20000000001</v>
      </c>
      <c r="Z27" s="39">
        <f>V20</f>
        <v>208934</v>
      </c>
      <c r="AC27" t="s">
        <v>77</v>
      </c>
      <c r="AD27" s="39">
        <f>AH20</f>
        <v>1253</v>
      </c>
      <c r="AE27" s="39">
        <f>AG20</f>
        <v>587</v>
      </c>
      <c r="AF27" s="39">
        <f>AF20</f>
        <v>1513</v>
      </c>
      <c r="AG27" s="39">
        <f>AE20</f>
        <v>1223</v>
      </c>
      <c r="AH27" s="39">
        <f>AD20</f>
        <v>1050</v>
      </c>
      <c r="AK27" t="s">
        <v>77</v>
      </c>
      <c r="AL27" s="39">
        <f>AP20</f>
        <v>403247.5</v>
      </c>
      <c r="AM27" s="39">
        <f>AO20</f>
        <v>424093.7</v>
      </c>
      <c r="AN27" s="39">
        <f>AN20</f>
        <v>379777.6</v>
      </c>
      <c r="AO27" s="39">
        <f>AM20</f>
        <v>298974.3</v>
      </c>
      <c r="AP27" s="39">
        <f>AL20</f>
        <v>343194.5</v>
      </c>
      <c r="AS27" t="s">
        <v>77</v>
      </c>
      <c r="AT27" s="39">
        <f>AX20</f>
        <v>400</v>
      </c>
      <c r="AU27" s="39">
        <f>AW20</f>
        <v>430</v>
      </c>
      <c r="AV27" s="39">
        <f>AV20</f>
        <v>612</v>
      </c>
      <c r="AW27" s="39">
        <f>AU20</f>
        <v>409</v>
      </c>
      <c r="AX27" s="39">
        <f>AT20</f>
        <v>573</v>
      </c>
      <c r="BA27" t="s">
        <v>77</v>
      </c>
      <c r="BB27" s="39">
        <f>BF20</f>
        <v>919</v>
      </c>
      <c r="BC27" s="39">
        <f>BE20</f>
        <v>778</v>
      </c>
      <c r="BD27" s="39">
        <f>BD20</f>
        <v>640</v>
      </c>
      <c r="BE27" s="39">
        <f>BC20</f>
        <v>658</v>
      </c>
      <c r="BF27" s="39">
        <f>BB20</f>
        <v>722</v>
      </c>
      <c r="BI27" t="s">
        <v>77</v>
      </c>
      <c r="BJ27" s="39">
        <f>BN20</f>
        <v>1910</v>
      </c>
      <c r="BK27" s="39">
        <f>BM20</f>
        <v>1512</v>
      </c>
      <c r="BL27" s="39">
        <f>BL20</f>
        <v>2006</v>
      </c>
      <c r="BM27" s="39">
        <f>BK20</f>
        <v>1726</v>
      </c>
      <c r="BN27" s="39">
        <f>BJ20</f>
        <v>1966</v>
      </c>
    </row>
    <row r="28" spans="2:66">
      <c r="M28" t="s">
        <v>1430</v>
      </c>
      <c r="N28" s="39">
        <f>R21</f>
        <v>3524893</v>
      </c>
      <c r="O28" s="39">
        <f>Q21</f>
        <v>2605071</v>
      </c>
      <c r="P28" s="39">
        <f>P21</f>
        <v>3681837</v>
      </c>
      <c r="Q28" s="39">
        <f>O21</f>
        <v>1175513</v>
      </c>
      <c r="R28" s="39">
        <f>N21</f>
        <v>2208778</v>
      </c>
      <c r="U28" t="s">
        <v>1430</v>
      </c>
      <c r="V28" s="39">
        <f>Z21</f>
        <v>156313</v>
      </c>
      <c r="W28" s="39">
        <f>Y21</f>
        <v>153776.20000000001</v>
      </c>
      <c r="X28" s="39">
        <f>X21</f>
        <v>194579.7</v>
      </c>
      <c r="Y28" s="39">
        <f>W21</f>
        <v>102855.7</v>
      </c>
      <c r="Z28" s="39">
        <f>V21</f>
        <v>157335.4</v>
      </c>
      <c r="AC28" t="s">
        <v>1430</v>
      </c>
      <c r="AD28" s="39">
        <f>AH21</f>
        <v>953</v>
      </c>
      <c r="AE28" s="39">
        <f>AG21</f>
        <v>1539</v>
      </c>
      <c r="AF28" s="39">
        <f>AF21</f>
        <v>940</v>
      </c>
      <c r="AG28" s="39">
        <f>AE21</f>
        <v>393</v>
      </c>
      <c r="AH28" s="39">
        <f>AD21</f>
        <v>253</v>
      </c>
      <c r="AK28" t="s">
        <v>1430</v>
      </c>
      <c r="AL28" s="39">
        <f>AP21</f>
        <v>407716.7</v>
      </c>
      <c r="AM28" s="39">
        <f>AO21</f>
        <v>392370.2</v>
      </c>
      <c r="AN28" s="39">
        <f>AN21</f>
        <v>319211.7</v>
      </c>
      <c r="AO28" s="39">
        <f>AM21</f>
        <v>199182.8</v>
      </c>
      <c r="AP28" s="39">
        <f>AL21</f>
        <v>252758</v>
      </c>
      <c r="AS28" t="s">
        <v>1430</v>
      </c>
      <c r="AT28" s="39">
        <f>AX21</f>
        <v>404</v>
      </c>
      <c r="AU28" s="39">
        <f>AW21</f>
        <v>300</v>
      </c>
      <c r="AV28" s="39">
        <f>AV21</f>
        <v>520</v>
      </c>
      <c r="AW28" s="39">
        <f>AU21</f>
        <v>247</v>
      </c>
      <c r="AX28" s="39">
        <f>AT21</f>
        <v>501</v>
      </c>
      <c r="BA28" t="s">
        <v>1430</v>
      </c>
      <c r="BB28" s="39">
        <f>BF21</f>
        <v>764</v>
      </c>
      <c r="BC28" s="39">
        <f>BE21</f>
        <v>539</v>
      </c>
      <c r="BD28" s="39">
        <f>BD21</f>
        <v>201</v>
      </c>
      <c r="BE28" s="39">
        <f>BC21</f>
        <v>-13</v>
      </c>
      <c r="BF28" s="39">
        <f>BB21</f>
        <v>183</v>
      </c>
      <c r="BI28" t="s">
        <v>1430</v>
      </c>
      <c r="BJ28" s="39">
        <f>BN21</f>
        <v>1592</v>
      </c>
      <c r="BK28" s="39">
        <f>BM21</f>
        <v>1604</v>
      </c>
      <c r="BL28" s="39">
        <f>BL21</f>
        <v>1671</v>
      </c>
      <c r="BM28" s="39">
        <f>BK21</f>
        <v>316</v>
      </c>
      <c r="BN28" s="39">
        <f>BJ21</f>
        <v>966</v>
      </c>
    </row>
    <row r="29" spans="2:66">
      <c r="M29" t="s">
        <v>63</v>
      </c>
      <c r="N29" s="39">
        <f>R22</f>
        <v>2520266</v>
      </c>
      <c r="O29" s="39">
        <f>Q22</f>
        <v>1903088</v>
      </c>
      <c r="P29" s="39">
        <f>P22</f>
        <v>2622072</v>
      </c>
      <c r="Q29" s="39">
        <f>O22</f>
        <v>695684</v>
      </c>
      <c r="R29" s="39">
        <f>N22</f>
        <v>2114299</v>
      </c>
      <c r="U29" t="s">
        <v>63</v>
      </c>
      <c r="V29" s="39">
        <f>Z22</f>
        <v>120325</v>
      </c>
      <c r="W29" s="39">
        <f>Y22</f>
        <v>117579.4</v>
      </c>
      <c r="X29" s="39">
        <f>X22</f>
        <v>146498.5</v>
      </c>
      <c r="Y29" s="39">
        <f>W22</f>
        <v>82690.3</v>
      </c>
      <c r="Z29" s="39">
        <f>V22</f>
        <v>123334.39999999999</v>
      </c>
      <c r="AC29" t="s">
        <v>63</v>
      </c>
      <c r="AD29" s="39">
        <f>AH22</f>
        <v>873</v>
      </c>
      <c r="AE29" s="39">
        <f>AG22</f>
        <v>1137</v>
      </c>
      <c r="AF29" s="39">
        <f>AF22</f>
        <v>680</v>
      </c>
      <c r="AG29" s="39">
        <f>AE22</f>
        <v>292</v>
      </c>
      <c r="AH29" s="39">
        <f>AD22</f>
        <v>69</v>
      </c>
      <c r="AK29" t="s">
        <v>63</v>
      </c>
      <c r="AL29" s="39">
        <f>AP22</f>
        <v>310095.2</v>
      </c>
      <c r="AM29" s="39">
        <f>AO22</f>
        <v>307963.40000000002</v>
      </c>
      <c r="AN29" s="39">
        <f>AN22</f>
        <v>229060.3</v>
      </c>
      <c r="AO29" s="39">
        <f>AM22</f>
        <v>137055.5</v>
      </c>
      <c r="AP29" s="39">
        <f>AL22</f>
        <v>181959.7</v>
      </c>
      <c r="AS29" t="s">
        <v>63</v>
      </c>
      <c r="AT29" s="39">
        <f>AX22</f>
        <v>322</v>
      </c>
      <c r="AU29" s="39">
        <f>AW22</f>
        <v>220</v>
      </c>
      <c r="AV29" s="39">
        <f>AV22</f>
        <v>384</v>
      </c>
      <c r="AW29" s="39">
        <f>AU22</f>
        <v>177</v>
      </c>
      <c r="AX29" s="39">
        <f>AT22</f>
        <v>370</v>
      </c>
      <c r="BA29" t="s">
        <v>63</v>
      </c>
      <c r="BB29" s="39">
        <f>BF22</f>
        <v>519</v>
      </c>
      <c r="BC29" s="39">
        <f>BE22</f>
        <v>395</v>
      </c>
      <c r="BD29" s="39">
        <f>BD22</f>
        <v>148</v>
      </c>
      <c r="BE29" s="39">
        <f>BC22</f>
        <v>14</v>
      </c>
      <c r="BF29" s="39">
        <f>BB22</f>
        <v>556</v>
      </c>
      <c r="BI29" t="s">
        <v>63</v>
      </c>
      <c r="BJ29" s="39">
        <f>BN22</f>
        <v>1188</v>
      </c>
      <c r="BK29" s="39">
        <f>BM22</f>
        <v>1283</v>
      </c>
      <c r="BL29" s="39">
        <f>BL22</f>
        <v>1262</v>
      </c>
      <c r="BM29" s="39">
        <f>BK22</f>
        <v>55</v>
      </c>
      <c r="BN29" s="39">
        <f>BJ22</f>
        <v>646</v>
      </c>
    </row>
    <row r="59" spans="2:10">
      <c r="C59" s="267" t="s">
        <v>1439</v>
      </c>
      <c r="D59" s="267" t="s">
        <v>1440</v>
      </c>
      <c r="E59" s="267" t="s">
        <v>1441</v>
      </c>
      <c r="F59" s="267" t="s">
        <v>1442</v>
      </c>
      <c r="G59" s="267" t="s">
        <v>1444</v>
      </c>
      <c r="H59" s="267" t="s">
        <v>1445</v>
      </c>
      <c r="I59" s="267" t="s">
        <v>1446</v>
      </c>
      <c r="J59" s="267" t="s">
        <v>1447</v>
      </c>
    </row>
    <row r="60" spans="2:10">
      <c r="B60" t="s">
        <v>1468</v>
      </c>
      <c r="C60" s="81">
        <f>(H3/C3)^(1/4) - 1</f>
        <v>4.7059412994407968E-2</v>
      </c>
      <c r="D60" s="81">
        <f>(R3/N3)^(1/4) - 1</f>
        <v>5.1209369317921638E-2</v>
      </c>
      <c r="E60" s="81">
        <f>(Z3/V3)^(1/4) - 1</f>
        <v>9.9799544317578315E-2</v>
      </c>
      <c r="F60" s="81">
        <f>(AH3/AD3)^(1/4) - 1</f>
        <v>7.5501650510531704E-2</v>
      </c>
      <c r="G60" s="81">
        <f>(AP3/AL3)^(1/4) - 1</f>
        <v>1.3092160075786285E-2</v>
      </c>
      <c r="H60" s="81">
        <f>(AX3/AT3)^(1/4) - 1</f>
        <v>4.6705869930734778E-2</v>
      </c>
      <c r="I60" s="81">
        <f>(BF3/BB3)^(1/4) - 1</f>
        <v>7.1133720240645459E-2</v>
      </c>
      <c r="J60" s="81">
        <f>(BN3/BJ3)^(1/4) - 1</f>
        <v>-5.3050108738235457E-2</v>
      </c>
    </row>
  </sheetData>
  <mergeCells count="2">
    <mergeCell ref="B16:K16"/>
    <mergeCell ref="B21:K21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236"/>
  <sheetViews>
    <sheetView topLeftCell="A160" workbookViewId="0">
      <selection activeCell="K176" sqref="K176"/>
    </sheetView>
  </sheetViews>
  <sheetFormatPr defaultRowHeight="14.4"/>
  <cols>
    <col min="1" max="1" width="3.109375" customWidth="1"/>
    <col min="2" max="2" width="26.6640625" customWidth="1"/>
    <col min="9" max="9" width="3.44140625" style="3" customWidth="1"/>
    <col min="10" max="10" width="17.77734375" customWidth="1"/>
    <col min="11" max="15" width="9.109375" bestFit="1" customWidth="1"/>
  </cols>
  <sheetData>
    <row r="2" spans="2:9">
      <c r="B2" s="2" t="s">
        <v>1260</v>
      </c>
      <c r="C2" s="71"/>
      <c r="D2" s="1"/>
    </row>
    <row r="4" spans="2:9" s="3" customFormat="1">
      <c r="B4" s="158" t="s">
        <v>1291</v>
      </c>
    </row>
    <row r="6" spans="2:9">
      <c r="C6" s="44">
        <f>'Misc Input'!C6</f>
        <v>2012</v>
      </c>
      <c r="D6" s="44">
        <f>'Misc Input'!D6</f>
        <v>2013</v>
      </c>
      <c r="E6" s="44">
        <f>'Misc Input'!E6</f>
        <v>2014</v>
      </c>
      <c r="F6" s="44">
        <f>'Misc Input'!F6</f>
        <v>2015</v>
      </c>
      <c r="G6" s="44">
        <f>'Misc Input'!G6</f>
        <v>2016</v>
      </c>
      <c r="H6" s="165"/>
    </row>
    <row r="7" spans="2:9">
      <c r="B7" t="s">
        <v>1200</v>
      </c>
      <c r="C7" s="39">
        <f>'Misc Input'!C7</f>
        <v>10067</v>
      </c>
      <c r="D7" s="39">
        <f>'Misc Input'!D7</f>
        <v>9147</v>
      </c>
      <c r="E7" s="39">
        <f>'Misc Input'!E7</f>
        <v>11130</v>
      </c>
      <c r="F7" s="39">
        <f>'Misc Input'!F7</f>
        <v>13650</v>
      </c>
      <c r="G7" s="39">
        <f>'Misc Input'!G7</f>
        <v>16506</v>
      </c>
      <c r="H7" s="39"/>
    </row>
    <row r="8" spans="2:9">
      <c r="B8" t="s">
        <v>1292</v>
      </c>
      <c r="C8" s="39">
        <f>-'Misc Input'!C10</f>
        <v>-7642</v>
      </c>
      <c r="D8" s="39">
        <f>-'Misc Input'!D10</f>
        <v>-6914</v>
      </c>
      <c r="E8" s="39">
        <f>-'Misc Input'!E10</f>
        <v>-8676</v>
      </c>
      <c r="F8" s="39">
        <f>-'Misc Input'!F10</f>
        <v>-11307</v>
      </c>
      <c r="G8" s="39">
        <f>-'Misc Input'!G10</f>
        <v>-13954</v>
      </c>
      <c r="H8" s="39"/>
    </row>
    <row r="9" spans="2:9" s="37" customFormat="1">
      <c r="B9" s="37" t="s">
        <v>1293</v>
      </c>
      <c r="C9" s="156">
        <f>SUM(C7:C8)</f>
        <v>2425</v>
      </c>
      <c r="D9" s="156">
        <f t="shared" ref="D9:G9" si="0">SUM(D7:D8)</f>
        <v>2233</v>
      </c>
      <c r="E9" s="156">
        <f t="shared" si="0"/>
        <v>2454</v>
      </c>
      <c r="F9" s="156">
        <f t="shared" si="0"/>
        <v>2343</v>
      </c>
      <c r="G9" s="156">
        <f t="shared" si="0"/>
        <v>2552</v>
      </c>
      <c r="H9" s="156"/>
      <c r="I9" s="157"/>
    </row>
    <row r="10" spans="2:9">
      <c r="B10" t="s">
        <v>42</v>
      </c>
      <c r="C10">
        <f>-'Misc Input'!C19</f>
        <v>-656</v>
      </c>
      <c r="D10">
        <f>-'Misc Input'!D19</f>
        <v>-635</v>
      </c>
      <c r="E10">
        <f>-'Misc Input'!E19</f>
        <v>-641</v>
      </c>
      <c r="F10">
        <f>-'Misc Input'!F19</f>
        <v>-719</v>
      </c>
      <c r="G10">
        <f>-'Misc Input'!G19</f>
        <v>-812</v>
      </c>
    </row>
    <row r="11" spans="2:9">
      <c r="B11" t="s">
        <v>46</v>
      </c>
      <c r="C11">
        <f>-'Misc Input'!C23</f>
        <v>-116</v>
      </c>
      <c r="D11">
        <f>-'Misc Input'!D23</f>
        <v>-151</v>
      </c>
      <c r="E11">
        <f>-'Misc Input'!E23</f>
        <v>2</v>
      </c>
      <c r="F11">
        <f>-'Misc Input'!F23</f>
        <v>6</v>
      </c>
      <c r="G11">
        <f>-'Misc Input'!G23</f>
        <v>6</v>
      </c>
    </row>
    <row r="12" spans="2:9" s="37" customFormat="1">
      <c r="B12" s="37" t="s">
        <v>77</v>
      </c>
      <c r="C12" s="156">
        <f>SUM(C9:C11)</f>
        <v>1653</v>
      </c>
      <c r="D12" s="156">
        <f>SUM(D9:D11)</f>
        <v>1447</v>
      </c>
      <c r="E12" s="156">
        <f>SUM(E9:E11)</f>
        <v>1815</v>
      </c>
      <c r="F12" s="156">
        <f>SUM(F9:F11)</f>
        <v>1630</v>
      </c>
      <c r="G12" s="156">
        <f>SUM(G9:G11)</f>
        <v>1746</v>
      </c>
      <c r="H12" s="156"/>
      <c r="I12" s="157"/>
    </row>
    <row r="13" spans="2:9">
      <c r="B13" t="s">
        <v>48</v>
      </c>
      <c r="C13">
        <f>-'Misc Input'!C25</f>
        <v>-8</v>
      </c>
      <c r="D13">
        <f>-'Misc Input'!D25</f>
        <v>-8</v>
      </c>
      <c r="E13">
        <f>-'Misc Input'!E25</f>
        <v>-19</v>
      </c>
      <c r="F13">
        <f>-'Misc Input'!F25</f>
        <v>33</v>
      </c>
      <c r="G13">
        <f>-'Misc Input'!G25</f>
        <v>25</v>
      </c>
    </row>
    <row r="14" spans="2:9">
      <c r="B14" t="s">
        <v>1294</v>
      </c>
      <c r="C14">
        <f>'Misc Input'!C26</f>
        <v>70</v>
      </c>
      <c r="D14">
        <f>'Misc Input'!D26</f>
        <v>115</v>
      </c>
      <c r="E14">
        <f>'Misc Input'!E26</f>
        <v>-62</v>
      </c>
      <c r="F14">
        <f>'Misc Input'!F26</f>
        <v>-40</v>
      </c>
      <c r="G14">
        <f>'Misc Input'!G26</f>
        <v>535</v>
      </c>
    </row>
    <row r="15" spans="2:9" s="37" customFormat="1">
      <c r="B15" s="37" t="s">
        <v>1295</v>
      </c>
      <c r="C15" s="156">
        <f>SUM(C12:C14)</f>
        <v>1715</v>
      </c>
      <c r="D15" s="156">
        <f t="shared" ref="D15:G15" si="1">SUM(D12:D14)</f>
        <v>1554</v>
      </c>
      <c r="E15" s="156">
        <f t="shared" si="1"/>
        <v>1734</v>
      </c>
      <c r="F15" s="156">
        <f t="shared" si="1"/>
        <v>1623</v>
      </c>
      <c r="G15" s="156">
        <f t="shared" si="1"/>
        <v>2306</v>
      </c>
      <c r="H15" s="156"/>
      <c r="I15" s="157"/>
    </row>
    <row r="16" spans="2:9">
      <c r="B16" t="s">
        <v>35</v>
      </c>
      <c r="C16">
        <f>-'Misc Input'!C12</f>
        <v>-216</v>
      </c>
      <c r="D16">
        <f>-'Misc Input'!D12</f>
        <v>-279</v>
      </c>
      <c r="E16">
        <f>-'Misc Input'!E12</f>
        <v>-327</v>
      </c>
      <c r="F16">
        <f>-'Misc Input'!F12</f>
        <v>-377</v>
      </c>
      <c r="G16">
        <f>-'Misc Input'!G12</f>
        <v>-437</v>
      </c>
    </row>
    <row r="17" spans="2:9">
      <c r="B17" t="s">
        <v>1296</v>
      </c>
      <c r="C17">
        <f>-'Misc Input'!C13</f>
        <v>-3</v>
      </c>
      <c r="D17">
        <f>-'Misc Input'!D13</f>
        <v>-3</v>
      </c>
      <c r="E17">
        <f>-'Misc Input'!E13</f>
        <v>-4</v>
      </c>
      <c r="F17">
        <f>-'Misc Input'!F13</f>
        <v>-4</v>
      </c>
      <c r="G17">
        <f>-'Misc Input'!G13</f>
        <v>-5</v>
      </c>
    </row>
    <row r="18" spans="2:9">
      <c r="B18" t="s">
        <v>1297</v>
      </c>
      <c r="C18">
        <f>-'Misc Input'!C14</f>
        <v>-42</v>
      </c>
      <c r="D18">
        <f>-'Misc Input'!D14</f>
        <v>-5</v>
      </c>
      <c r="E18">
        <f>-'Misc Input'!E14</f>
        <v>-5</v>
      </c>
      <c r="F18">
        <v>0</v>
      </c>
      <c r="G18">
        <v>0</v>
      </c>
    </row>
    <row r="19" spans="2:9" s="37" customFormat="1">
      <c r="B19" s="37" t="s">
        <v>47</v>
      </c>
      <c r="C19" s="156">
        <f>SUM(C15:C18)</f>
        <v>1454</v>
      </c>
      <c r="D19" s="156">
        <f t="shared" ref="D19:G19" si="2">SUM(D15:D18)</f>
        <v>1267</v>
      </c>
      <c r="E19" s="156">
        <f t="shared" si="2"/>
        <v>1398</v>
      </c>
      <c r="F19" s="156">
        <f t="shared" si="2"/>
        <v>1242</v>
      </c>
      <c r="G19" s="156">
        <f t="shared" si="2"/>
        <v>1864</v>
      </c>
      <c r="H19" s="156"/>
      <c r="I19" s="157"/>
    </row>
    <row r="20" spans="2:9">
      <c r="B20" t="s">
        <v>50</v>
      </c>
      <c r="C20">
        <f>-'Misc Input'!C29</f>
        <v>-63</v>
      </c>
      <c r="D20">
        <f>-'Misc Input'!D29</f>
        <v>-81</v>
      </c>
      <c r="E20">
        <f>-'Misc Input'!E29</f>
        <v>-87</v>
      </c>
      <c r="F20">
        <f>-'Misc Input'!F29</f>
        <v>-105</v>
      </c>
      <c r="G20">
        <f>-'Misc Input'!G29</f>
        <v>-158</v>
      </c>
    </row>
    <row r="21" spans="2:9" s="37" customFormat="1">
      <c r="B21" s="37" t="s">
        <v>1298</v>
      </c>
      <c r="C21" s="156">
        <f>SUM(C19:C20)</f>
        <v>1391</v>
      </c>
      <c r="D21" s="156">
        <f t="shared" ref="D21:G21" si="3">SUM(D19:D20)</f>
        <v>1186</v>
      </c>
      <c r="E21" s="156">
        <f t="shared" si="3"/>
        <v>1311</v>
      </c>
      <c r="F21" s="156">
        <f t="shared" si="3"/>
        <v>1137</v>
      </c>
      <c r="G21" s="156">
        <f t="shared" si="3"/>
        <v>1706</v>
      </c>
      <c r="H21" s="156"/>
      <c r="I21" s="157"/>
    </row>
    <row r="22" spans="2:9">
      <c r="B22" t="s">
        <v>1215</v>
      </c>
      <c r="C22">
        <f>-'Misc Input'!C33</f>
        <v>-297</v>
      </c>
      <c r="D22">
        <f>-'Misc Input'!D33</f>
        <v>-233</v>
      </c>
      <c r="E22">
        <f>-'Misc Input'!E33</f>
        <v>-285</v>
      </c>
      <c r="F22">
        <f>-'Misc Input'!F33</f>
        <v>-251</v>
      </c>
      <c r="G22">
        <f>-'Misc Input'!G33</f>
        <v>-29</v>
      </c>
    </row>
    <row r="23" spans="2:9" s="85" customFormat="1">
      <c r="B23" s="85" t="s">
        <v>1299</v>
      </c>
      <c r="C23" s="85">
        <f>'Misc Input'!C37</f>
        <v>11</v>
      </c>
      <c r="D23" s="85">
        <f>'Misc Input'!D37</f>
        <v>13</v>
      </c>
      <c r="E23" s="85">
        <f>'Misc Input'!E37</f>
        <v>6</v>
      </c>
      <c r="F23" s="85">
        <f>'Misc Input'!F37</f>
        <v>-2</v>
      </c>
      <c r="G23" s="85">
        <f>'Misc Input'!G37</f>
        <v>5</v>
      </c>
      <c r="I23" s="162"/>
    </row>
    <row r="24" spans="2:9" s="37" customFormat="1">
      <c r="B24" s="37" t="s">
        <v>63</v>
      </c>
      <c r="C24" s="156">
        <f>SUM(C21:C23)</f>
        <v>1105</v>
      </c>
      <c r="D24" s="156">
        <f t="shared" ref="D24:G24" si="4">SUM(D21:D23)</f>
        <v>966</v>
      </c>
      <c r="E24" s="156">
        <f t="shared" si="4"/>
        <v>1032</v>
      </c>
      <c r="F24" s="156">
        <f t="shared" si="4"/>
        <v>884</v>
      </c>
      <c r="G24" s="156">
        <f t="shared" si="4"/>
        <v>1682</v>
      </c>
      <c r="H24" s="156"/>
      <c r="I24" s="157"/>
    </row>
    <row r="25" spans="2:9">
      <c r="B25" s="85" t="s">
        <v>1379</v>
      </c>
      <c r="C25">
        <f>-C14</f>
        <v>-70</v>
      </c>
      <c r="D25">
        <f t="shared" ref="D25:G25" si="5">-D14</f>
        <v>-115</v>
      </c>
      <c r="E25">
        <f t="shared" si="5"/>
        <v>62</v>
      </c>
      <c r="F25">
        <f t="shared" si="5"/>
        <v>40</v>
      </c>
      <c r="G25">
        <f t="shared" si="5"/>
        <v>-535</v>
      </c>
    </row>
    <row r="26" spans="2:9" s="37" customFormat="1">
      <c r="B26" s="37" t="s">
        <v>1380</v>
      </c>
      <c r="C26" s="156">
        <f>SUM(C24:C25)</f>
        <v>1035</v>
      </c>
      <c r="D26" s="156">
        <f t="shared" ref="D26:G26" si="6">SUM(D24:D25)</f>
        <v>851</v>
      </c>
      <c r="E26" s="156">
        <f t="shared" si="6"/>
        <v>1094</v>
      </c>
      <c r="F26" s="156">
        <f t="shared" si="6"/>
        <v>924</v>
      </c>
      <c r="G26" s="156">
        <f t="shared" si="6"/>
        <v>1147</v>
      </c>
      <c r="H26" s="156"/>
      <c r="I26" s="157"/>
    </row>
    <row r="27" spans="2:9">
      <c r="B27" s="85"/>
    </row>
    <row r="28" spans="2:9" s="3" customFormat="1">
      <c r="B28" s="158" t="s">
        <v>1300</v>
      </c>
    </row>
    <row r="30" spans="2:9">
      <c r="C30" s="44">
        <v>2012</v>
      </c>
      <c r="D30" s="44">
        <v>2013</v>
      </c>
      <c r="E30" s="44">
        <v>2014</v>
      </c>
      <c r="F30" s="44">
        <v>2015</v>
      </c>
      <c r="G30" s="44">
        <v>2016</v>
      </c>
      <c r="H30" s="165"/>
    </row>
    <row r="31" spans="2:9">
      <c r="B31" s="289" t="s">
        <v>1301</v>
      </c>
      <c r="C31" s="290"/>
      <c r="D31" s="290"/>
      <c r="E31" s="290"/>
      <c r="F31" s="290"/>
      <c r="G31" s="291"/>
      <c r="H31" s="190"/>
    </row>
    <row r="32" spans="2:9">
      <c r="B32" s="37" t="s">
        <v>1303</v>
      </c>
      <c r="C32" s="39"/>
      <c r="D32" s="39"/>
      <c r="E32" s="39"/>
      <c r="F32" s="39"/>
      <c r="G32" s="39"/>
      <c r="H32" s="39"/>
    </row>
    <row r="33" spans="2:9">
      <c r="B33" t="str">
        <f>'Misc Input'!B63</f>
        <v>Cash Only</v>
      </c>
      <c r="C33">
        <f>'Misc Input'!C63</f>
        <v>181</v>
      </c>
      <c r="D33">
        <f>'Misc Input'!D63</f>
        <v>1757</v>
      </c>
      <c r="E33">
        <f>'Misc Input'!E63</f>
        <v>1317</v>
      </c>
      <c r="F33">
        <f>'Misc Input'!F63</f>
        <v>2106</v>
      </c>
      <c r="G33">
        <f>'Misc Input'!G63</f>
        <v>989</v>
      </c>
    </row>
    <row r="34" spans="2:9">
      <c r="B34" t="str">
        <f>'Misc Input'!B64</f>
        <v>Short-Term Investments</v>
      </c>
      <c r="C34">
        <f>'Misc Input'!C64</f>
        <v>2233</v>
      </c>
      <c r="D34">
        <f>'Misc Input'!D64</f>
        <v>14</v>
      </c>
      <c r="E34">
        <f>'Misc Input'!E64</f>
        <v>77</v>
      </c>
      <c r="F34">
        <f>'Misc Input'!F64</f>
        <v>316</v>
      </c>
      <c r="G34">
        <f>'Misc Input'!G64</f>
        <v>1131</v>
      </c>
    </row>
    <row r="35" spans="2:9">
      <c r="B35" t="str">
        <f>'Misc Input'!B68</f>
        <v>Accounts Receivables, Net</v>
      </c>
      <c r="C35">
        <f>'Misc Input'!C68</f>
        <v>814</v>
      </c>
      <c r="D35">
        <f>'Misc Input'!D68</f>
        <v>867</v>
      </c>
      <c r="E35">
        <f>'Misc Input'!E68</f>
        <v>1002</v>
      </c>
      <c r="F35">
        <f>'Misc Input'!F68</f>
        <v>1711</v>
      </c>
      <c r="G35">
        <f>'Misc Input'!G68</f>
        <v>1470</v>
      </c>
    </row>
    <row r="36" spans="2:9">
      <c r="B36" t="str">
        <f>'Misc Input'!B71</f>
        <v>Other Receivables</v>
      </c>
      <c r="C36">
        <f>'Misc Input'!C71</f>
        <v>275</v>
      </c>
      <c r="D36">
        <f>'Misc Input'!D71</f>
        <v>337</v>
      </c>
      <c r="E36">
        <f>'Misc Input'!E71</f>
        <v>511</v>
      </c>
      <c r="F36">
        <f>'Misc Input'!F71</f>
        <v>529</v>
      </c>
      <c r="G36">
        <f>'Misc Input'!G71</f>
        <v>637</v>
      </c>
    </row>
    <row r="37" spans="2:9">
      <c r="B37" t="str">
        <f>'Misc Input'!B74</f>
        <v>Inventories</v>
      </c>
      <c r="C37">
        <f>'Misc Input'!C74</f>
        <v>1239</v>
      </c>
      <c r="D37">
        <f>'Misc Input'!D74</f>
        <v>1121</v>
      </c>
      <c r="E37">
        <f>'Misc Input'!E74</f>
        <v>1523</v>
      </c>
      <c r="F37">
        <f>'Misc Input'!F74</f>
        <v>1706</v>
      </c>
      <c r="G37">
        <f>'Misc Input'!G74</f>
        <v>2025</v>
      </c>
    </row>
    <row r="38" spans="2:9">
      <c r="B38" t="str">
        <f>'Misc Input'!B78</f>
        <v>Other Current Assets</v>
      </c>
      <c r="C38">
        <f>'Misc Input'!C78</f>
        <v>72</v>
      </c>
      <c r="D38">
        <f>'Misc Input'!D78</f>
        <v>77</v>
      </c>
      <c r="E38">
        <f>'Misc Input'!E78</f>
        <v>81</v>
      </c>
      <c r="F38">
        <f>'Misc Input'!F78</f>
        <v>424</v>
      </c>
      <c r="G38">
        <f>'Misc Input'!G78</f>
        <v>116</v>
      </c>
    </row>
    <row r="39" spans="2:9" s="37" customFormat="1">
      <c r="B39" s="37" t="s">
        <v>1304</v>
      </c>
      <c r="C39" s="37">
        <f>SUM(C33:C38)</f>
        <v>4814</v>
      </c>
      <c r="D39" s="37">
        <f t="shared" ref="D39:G39" si="7">SUM(D33:D38)</f>
        <v>4173</v>
      </c>
      <c r="E39" s="37">
        <f t="shared" si="7"/>
        <v>4511</v>
      </c>
      <c r="F39" s="37">
        <f t="shared" si="7"/>
        <v>6792</v>
      </c>
      <c r="G39" s="37">
        <f t="shared" si="7"/>
        <v>6368</v>
      </c>
      <c r="I39" s="157"/>
    </row>
    <row r="41" spans="2:9">
      <c r="B41" s="37" t="s">
        <v>1302</v>
      </c>
    </row>
    <row r="42" spans="2:9">
      <c r="B42" t="str">
        <f>'Misc Input'!B82</f>
        <v>Net Property, Plant &amp; Equipment</v>
      </c>
      <c r="C42">
        <f>'Misc Input'!C82</f>
        <v>5280</v>
      </c>
      <c r="D42">
        <f>'Misc Input'!D82</f>
        <v>5854</v>
      </c>
      <c r="E42">
        <f>'Misc Input'!E82</f>
        <v>6519</v>
      </c>
      <c r="F42">
        <f>'Misc Input'!F82</f>
        <v>7436</v>
      </c>
      <c r="G42">
        <f>'Misc Input'!G82</f>
        <v>8745</v>
      </c>
    </row>
    <row r="43" spans="2:9">
      <c r="B43" t="str">
        <f>'Misc Input'!B96</f>
        <v>Total Investments and Advances</v>
      </c>
      <c r="C43">
        <f>'Misc Input'!C96</f>
        <v>680</v>
      </c>
      <c r="D43">
        <f>'Misc Input'!D96</f>
        <v>1002</v>
      </c>
      <c r="E43">
        <f>'Misc Input'!E96</f>
        <v>1043</v>
      </c>
      <c r="F43">
        <f>'Misc Input'!F96</f>
        <v>1907</v>
      </c>
      <c r="G43">
        <f>'Misc Input'!G96</f>
        <v>1780</v>
      </c>
    </row>
    <row r="44" spans="2:9">
      <c r="B44" t="str">
        <f>'Misc Input'!B99</f>
        <v>Long-Term Note Receivable</v>
      </c>
      <c r="C44">
        <f>'Misc Input'!C99</f>
        <v>83</v>
      </c>
      <c r="D44">
        <f>'Misc Input'!D99</f>
        <v>106</v>
      </c>
      <c r="E44">
        <f>'Misc Input'!E99</f>
        <v>134</v>
      </c>
      <c r="F44">
        <f>'Misc Input'!F99</f>
        <v>345</v>
      </c>
      <c r="G44">
        <f>'Misc Input'!G99</f>
        <v>345</v>
      </c>
    </row>
    <row r="45" spans="2:9">
      <c r="B45" t="str">
        <f>'Misc Input'!B100</f>
        <v>Intangible Assets</v>
      </c>
      <c r="C45">
        <f>'Misc Input'!C100</f>
        <v>306</v>
      </c>
      <c r="D45">
        <f>'Misc Input'!D100</f>
        <v>317</v>
      </c>
      <c r="E45">
        <f>'Misc Input'!E100</f>
        <v>302</v>
      </c>
      <c r="F45">
        <f>'Misc Input'!F100</f>
        <v>345</v>
      </c>
      <c r="G45">
        <f>'Misc Input'!G100</f>
        <v>337</v>
      </c>
    </row>
    <row r="46" spans="2:9">
      <c r="B46" t="str">
        <f>'Misc Input'!B103</f>
        <v>Other Assets</v>
      </c>
      <c r="C46">
        <f>'Misc Input'!C103</f>
        <v>164</v>
      </c>
      <c r="D46">
        <f>'Misc Input'!D103</f>
        <v>193</v>
      </c>
      <c r="E46">
        <f>'Misc Input'!E103</f>
        <v>251</v>
      </c>
      <c r="F46">
        <f>'Misc Input'!F103</f>
        <v>286</v>
      </c>
      <c r="G46">
        <f>'Misc Input'!G103</f>
        <v>307</v>
      </c>
    </row>
    <row r="47" spans="2:9" s="37" customFormat="1">
      <c r="B47" s="37" t="s">
        <v>1305</v>
      </c>
      <c r="C47" s="37">
        <f>SUM(C42:C46)</f>
        <v>6513</v>
      </c>
      <c r="D47" s="37">
        <f t="shared" ref="D47:G47" si="8">SUM(D42:D46)</f>
        <v>7472</v>
      </c>
      <c r="E47" s="37">
        <f t="shared" si="8"/>
        <v>8249</v>
      </c>
      <c r="F47" s="37">
        <f t="shared" si="8"/>
        <v>10319</v>
      </c>
      <c r="G47" s="37">
        <f t="shared" si="8"/>
        <v>11514</v>
      </c>
      <c r="I47" s="157"/>
    </row>
    <row r="49" spans="2:9" s="37" customFormat="1">
      <c r="B49" s="37" t="s">
        <v>1306</v>
      </c>
      <c r="C49" s="37">
        <f>C39+C47</f>
        <v>11327</v>
      </c>
      <c r="D49" s="37">
        <f t="shared" ref="D49:G49" si="9">D39+D47</f>
        <v>11645</v>
      </c>
      <c r="E49" s="37">
        <f t="shared" si="9"/>
        <v>12760</v>
      </c>
      <c r="F49" s="37">
        <f t="shared" si="9"/>
        <v>17111</v>
      </c>
      <c r="G49" s="37">
        <f t="shared" si="9"/>
        <v>17882</v>
      </c>
      <c r="I49" s="157"/>
    </row>
    <row r="50" spans="2:9">
      <c r="B50" t="s">
        <v>1307</v>
      </c>
      <c r="C50" s="39">
        <f>'Misc Input'!C105</f>
        <v>11383</v>
      </c>
      <c r="D50" s="39">
        <f>'Misc Input'!D105</f>
        <v>11748</v>
      </c>
      <c r="E50" s="39">
        <f>'Misc Input'!E105</f>
        <v>12941</v>
      </c>
      <c r="F50" s="39">
        <f>'Misc Input'!F105</f>
        <v>17318</v>
      </c>
      <c r="G50" s="39">
        <f>'Misc Input'!G105</f>
        <v>18337</v>
      </c>
      <c r="H50" s="39"/>
    </row>
    <row r="51" spans="2:9">
      <c r="B51" t="s">
        <v>1308</v>
      </c>
      <c r="C51" s="39">
        <f>C50-C49</f>
        <v>56</v>
      </c>
      <c r="D51" s="39">
        <f t="shared" ref="D51:G51" si="10">D50-D49</f>
        <v>103</v>
      </c>
      <c r="E51" s="39">
        <f t="shared" si="10"/>
        <v>181</v>
      </c>
      <c r="F51" s="39">
        <f t="shared" si="10"/>
        <v>207</v>
      </c>
      <c r="G51" s="39">
        <f t="shared" si="10"/>
        <v>455</v>
      </c>
      <c r="H51" s="39"/>
    </row>
    <row r="53" spans="2:9">
      <c r="B53" s="289" t="s">
        <v>1309</v>
      </c>
      <c r="C53" s="290"/>
      <c r="D53" s="290"/>
      <c r="E53" s="290"/>
      <c r="F53" s="290"/>
      <c r="G53" s="291"/>
      <c r="H53" s="190"/>
    </row>
    <row r="55" spans="2:9">
      <c r="B55" t="str">
        <f>'Misc Input'!B111</f>
        <v>ST Debt &amp; Current Portion LT Debt</v>
      </c>
      <c r="C55">
        <f>'Misc Input'!C111</f>
        <v>696</v>
      </c>
      <c r="D55">
        <f>'Misc Input'!D111</f>
        <v>777</v>
      </c>
      <c r="E55">
        <f>'Misc Input'!E111</f>
        <v>1094</v>
      </c>
      <c r="F55">
        <f>'Misc Input'!F111</f>
        <v>1913</v>
      </c>
      <c r="G55">
        <f>'Misc Input'!G111</f>
        <v>1572</v>
      </c>
    </row>
    <row r="56" spans="2:9">
      <c r="B56" t="str">
        <f>'Misc Input'!B114</f>
        <v>Accounts Payable</v>
      </c>
      <c r="C56">
        <f>'Misc Input'!C114</f>
        <v>350</v>
      </c>
      <c r="D56">
        <f>'Misc Input'!D114</f>
        <v>363</v>
      </c>
      <c r="E56">
        <f>'Misc Input'!E114</f>
        <v>393</v>
      </c>
      <c r="F56">
        <f>'Misc Input'!F114</f>
        <v>714</v>
      </c>
      <c r="G56">
        <f>'Misc Input'!G114</f>
        <v>644</v>
      </c>
    </row>
    <row r="57" spans="2:9">
      <c r="B57" t="str">
        <f>'Misc Input'!B116</f>
        <v>Income Tax Payable</v>
      </c>
      <c r="C57">
        <f>'Misc Input'!C116</f>
        <v>35</v>
      </c>
      <c r="D57">
        <f>'Misc Input'!D116</f>
        <v>29</v>
      </c>
      <c r="E57">
        <f>'Misc Input'!E116</f>
        <v>63</v>
      </c>
      <c r="F57">
        <f>'Misc Input'!F116</f>
        <v>73</v>
      </c>
      <c r="G57">
        <f>'Misc Input'!G116</f>
        <v>79</v>
      </c>
    </row>
    <row r="58" spans="2:9">
      <c r="B58" t="str">
        <f>'Misc Input'!B117</f>
        <v>Other Current Liabilities</v>
      </c>
      <c r="C58">
        <f>'Misc Input'!C117</f>
        <v>499</v>
      </c>
      <c r="D58">
        <f>'Misc Input'!D117</f>
        <v>486</v>
      </c>
      <c r="E58">
        <f>'Misc Input'!E117</f>
        <v>698</v>
      </c>
      <c r="F58">
        <f>'Misc Input'!F117</f>
        <v>1023</v>
      </c>
      <c r="G58">
        <f>'Misc Input'!G117</f>
        <v>916</v>
      </c>
    </row>
    <row r="59" spans="2:9" s="37" customFormat="1">
      <c r="B59" s="37" t="s">
        <v>134</v>
      </c>
      <c r="C59" s="37">
        <f>SUM(C55:C58)</f>
        <v>1580</v>
      </c>
      <c r="D59" s="37">
        <f t="shared" ref="D59:G59" si="11">SUM(D55:D58)</f>
        <v>1655</v>
      </c>
      <c r="E59" s="37">
        <f t="shared" si="11"/>
        <v>2248</v>
      </c>
      <c r="F59" s="37">
        <f t="shared" si="11"/>
        <v>3723</v>
      </c>
      <c r="G59" s="37">
        <f t="shared" si="11"/>
        <v>3211</v>
      </c>
      <c r="I59" s="157"/>
    </row>
    <row r="61" spans="2:9">
      <c r="B61" t="str">
        <f>'Misc Input'!B124</f>
        <v>Long-Term Debt</v>
      </c>
      <c r="C61">
        <f>'Misc Input'!C124</f>
        <v>1783</v>
      </c>
      <c r="D61">
        <f>'Misc Input'!D124</f>
        <v>1558</v>
      </c>
      <c r="E61">
        <f>'Misc Input'!E124</f>
        <v>1816</v>
      </c>
      <c r="F61">
        <f>'Misc Input'!F124</f>
        <v>2681</v>
      </c>
      <c r="G61">
        <f>'Misc Input'!G124</f>
        <v>2968</v>
      </c>
    </row>
    <row r="62" spans="2:9">
      <c r="B62" t="str">
        <f>'Misc Input'!B127</f>
        <v>Provision for Risks &amp; Charges</v>
      </c>
      <c r="C62">
        <f>'Misc Input'!C127</f>
        <v>248</v>
      </c>
      <c r="D62">
        <f>'Misc Input'!D127</f>
        <v>259</v>
      </c>
      <c r="E62">
        <f>'Misc Input'!E127</f>
        <v>282</v>
      </c>
      <c r="F62">
        <f>'Misc Input'!F127</f>
        <v>357</v>
      </c>
      <c r="G62">
        <f>'Misc Input'!G127</f>
        <v>496</v>
      </c>
    </row>
    <row r="63" spans="2:9">
      <c r="B63" t="str">
        <f>'Misc Input'!B128</f>
        <v>Deferred Taxes</v>
      </c>
      <c r="C63">
        <f>'Misc Input'!C128</f>
        <v>188</v>
      </c>
      <c r="D63">
        <f>'Misc Input'!D128</f>
        <v>147</v>
      </c>
      <c r="E63">
        <f>'Misc Input'!E128</f>
        <v>128</v>
      </c>
      <c r="F63">
        <f>'Misc Input'!F128</f>
        <v>110</v>
      </c>
      <c r="G63">
        <f>'Misc Input'!G128</f>
        <v>-199</v>
      </c>
    </row>
    <row r="64" spans="2:9" s="37" customFormat="1">
      <c r="B64" s="37" t="s">
        <v>1310</v>
      </c>
      <c r="C64" s="37">
        <f>SUM(C61:C63)</f>
        <v>2219</v>
      </c>
      <c r="D64" s="37">
        <f t="shared" ref="D64:G64" si="12">SUM(D61:D63)</f>
        <v>1964</v>
      </c>
      <c r="E64" s="37">
        <f t="shared" si="12"/>
        <v>2226</v>
      </c>
      <c r="F64" s="37">
        <f t="shared" si="12"/>
        <v>3148</v>
      </c>
      <c r="G64" s="37">
        <f t="shared" si="12"/>
        <v>3265</v>
      </c>
      <c r="I64" s="157"/>
    </row>
    <row r="66" spans="2:9" s="37" customFormat="1">
      <c r="B66" s="37" t="s">
        <v>146</v>
      </c>
      <c r="C66" s="37">
        <f>C59+C64</f>
        <v>3799</v>
      </c>
      <c r="D66" s="37">
        <f t="shared" ref="D66:G66" si="13">D59+D64</f>
        <v>3619</v>
      </c>
      <c r="E66" s="37">
        <f t="shared" si="13"/>
        <v>4474</v>
      </c>
      <c r="F66" s="37">
        <f t="shared" si="13"/>
        <v>6871</v>
      </c>
      <c r="G66" s="37">
        <f t="shared" si="13"/>
        <v>6476</v>
      </c>
      <c r="I66" s="157"/>
    </row>
    <row r="67" spans="2:9">
      <c r="B67" t="s">
        <v>1311</v>
      </c>
      <c r="C67" s="39">
        <f>'Misc Input'!C132</f>
        <v>3853</v>
      </c>
      <c r="D67" s="39">
        <f>'Misc Input'!D132</f>
        <v>3723</v>
      </c>
      <c r="E67" s="39">
        <f>'Misc Input'!E132</f>
        <v>4656</v>
      </c>
      <c r="F67" s="39">
        <f>'Misc Input'!F132</f>
        <v>7077</v>
      </c>
      <c r="G67" s="39">
        <f>'Misc Input'!G132</f>
        <v>6930</v>
      </c>
      <c r="H67" s="39"/>
    </row>
    <row r="68" spans="2:9">
      <c r="B68" s="85" t="s">
        <v>1308</v>
      </c>
      <c r="C68" s="39">
        <f>C67-C66</f>
        <v>54</v>
      </c>
      <c r="D68" s="39">
        <f t="shared" ref="D68:G68" si="14">D67-D66</f>
        <v>104</v>
      </c>
      <c r="E68" s="39">
        <f t="shared" si="14"/>
        <v>182</v>
      </c>
      <c r="F68" s="39">
        <f t="shared" si="14"/>
        <v>206</v>
      </c>
      <c r="G68" s="39">
        <f t="shared" si="14"/>
        <v>454</v>
      </c>
      <c r="H68" s="39"/>
    </row>
    <row r="70" spans="2:9">
      <c r="B70" s="289" t="s">
        <v>1312</v>
      </c>
      <c r="C70" s="290"/>
      <c r="D70" s="290"/>
      <c r="E70" s="290"/>
      <c r="F70" s="290"/>
      <c r="G70" s="291"/>
      <c r="H70" s="190"/>
    </row>
    <row r="72" spans="2:9">
      <c r="B72" s="85" t="str">
        <f>'Misc Input'!B135</f>
        <v>Common Equity (Total)</v>
      </c>
      <c r="C72" s="85">
        <f>SUM(C73:C79)</f>
        <v>7111</v>
      </c>
      <c r="D72" s="85">
        <f t="shared" ref="D72:G72" si="15">SUM(D73:D79)</f>
        <v>7534</v>
      </c>
      <c r="E72" s="85">
        <f t="shared" si="15"/>
        <v>7752</v>
      </c>
      <c r="F72" s="85">
        <f t="shared" si="15"/>
        <v>9667</v>
      </c>
      <c r="G72" s="85">
        <f t="shared" si="15"/>
        <v>10446</v>
      </c>
      <c r="H72" s="85"/>
    </row>
    <row r="73" spans="2:9">
      <c r="B73" t="s">
        <v>1313</v>
      </c>
      <c r="C73">
        <f>'Misc Input'!C136</f>
        <v>1068</v>
      </c>
      <c r="D73">
        <f>'Misc Input'!D136</f>
        <v>1068</v>
      </c>
      <c r="E73">
        <f>'Misc Input'!E136</f>
        <v>1068</v>
      </c>
      <c r="F73">
        <f>'Misc Input'!F136</f>
        <v>1068</v>
      </c>
      <c r="G73">
        <f>'Misc Input'!G136</f>
        <v>1068</v>
      </c>
    </row>
    <row r="74" spans="2:9">
      <c r="B74" t="s">
        <v>1314</v>
      </c>
      <c r="C74">
        <f>'Misc Input'!C137</f>
        <v>4976</v>
      </c>
      <c r="D74">
        <f>'Misc Input'!D137</f>
        <v>5207</v>
      </c>
      <c r="E74">
        <f>'Misc Input'!E137</f>
        <v>5666</v>
      </c>
      <c r="F74">
        <f>'Misc Input'!F137</f>
        <v>6042</v>
      </c>
      <c r="G74">
        <f>'Misc Input'!G137</f>
        <v>7082</v>
      </c>
    </row>
    <row r="75" spans="2:9">
      <c r="B75" t="s">
        <v>1315</v>
      </c>
      <c r="C75">
        <f>'Misc Input'!C138</f>
        <v>-78</v>
      </c>
      <c r="D75">
        <f>'Misc Input'!D138</f>
        <v>-181</v>
      </c>
      <c r="E75">
        <f>'Misc Input'!E138</f>
        <v>-334</v>
      </c>
      <c r="F75">
        <f>'Misc Input'!F138</f>
        <v>533</v>
      </c>
      <c r="G75">
        <f>'Misc Input'!G138</f>
        <v>443</v>
      </c>
    </row>
    <row r="76" spans="2:9">
      <c r="B76" t="s">
        <v>1316</v>
      </c>
      <c r="C76">
        <f>'Misc Input'!C139</f>
        <v>12</v>
      </c>
      <c r="D76">
        <f>'Misc Input'!D139</f>
        <v>302</v>
      </c>
      <c r="E76">
        <f>'Misc Input'!E139</f>
        <v>211</v>
      </c>
      <c r="F76">
        <f>'Misc Input'!F139</f>
        <v>879</v>
      </c>
      <c r="G76">
        <f>'Misc Input'!G139</f>
        <v>702</v>
      </c>
    </row>
    <row r="77" spans="2:9">
      <c r="B77" t="s">
        <v>1317</v>
      </c>
      <c r="C77">
        <f>'Misc Input'!C140</f>
        <v>81</v>
      </c>
      <c r="D77">
        <f>'Misc Input'!D140</f>
        <v>81</v>
      </c>
      <c r="E77">
        <f>'Misc Input'!E140</f>
        <v>79</v>
      </c>
      <c r="F77">
        <f>'Misc Input'!F140</f>
        <v>79</v>
      </c>
      <c r="G77">
        <f>'Misc Input'!G140</f>
        <v>79</v>
      </c>
    </row>
    <row r="78" spans="2:9">
      <c r="B78" t="s">
        <v>1318</v>
      </c>
      <c r="C78">
        <f>'Misc Input'!C141</f>
        <v>1065</v>
      </c>
      <c r="D78">
        <f>'Misc Input'!D141</f>
        <v>1070</v>
      </c>
      <c r="E78">
        <f>'Misc Input'!E141</f>
        <v>1075</v>
      </c>
      <c r="F78">
        <f>'Misc Input'!F141</f>
        <v>1079</v>
      </c>
      <c r="G78">
        <f>'Misc Input'!G141</f>
        <v>1085</v>
      </c>
    </row>
    <row r="79" spans="2:9">
      <c r="B79" t="s">
        <v>1319</v>
      </c>
      <c r="C79">
        <f>'Misc Input'!C142</f>
        <v>-13</v>
      </c>
      <c r="D79">
        <f>'Misc Input'!D142</f>
        <v>-13</v>
      </c>
      <c r="E79">
        <f>'Misc Input'!E142</f>
        <v>-13</v>
      </c>
      <c r="F79">
        <f>'Misc Input'!F142</f>
        <v>-13</v>
      </c>
      <c r="G79">
        <f>'Misc Input'!G142</f>
        <v>-13</v>
      </c>
    </row>
    <row r="80" spans="2:9">
      <c r="B80" t="str">
        <f>'Misc Input'!B146</f>
        <v>Accumulated Minority Interest</v>
      </c>
      <c r="C80">
        <f>'Misc Input'!C146</f>
        <v>398</v>
      </c>
      <c r="D80">
        <f>'Misc Input'!D146</f>
        <v>419</v>
      </c>
      <c r="E80">
        <f>'Misc Input'!E146</f>
        <v>431</v>
      </c>
      <c r="F80">
        <f>'Misc Input'!F146</f>
        <v>462</v>
      </c>
      <c r="G80">
        <f>'Misc Input'!G146</f>
        <v>843</v>
      </c>
    </row>
    <row r="82" spans="2:15" s="37" customFormat="1">
      <c r="B82" s="37" t="s">
        <v>161</v>
      </c>
      <c r="C82" s="37">
        <f>C72+C80</f>
        <v>7509</v>
      </c>
      <c r="D82" s="37">
        <f t="shared" ref="D82:G82" si="16">D72+D80</f>
        <v>7953</v>
      </c>
      <c r="E82" s="37">
        <f t="shared" si="16"/>
        <v>8183</v>
      </c>
      <c r="F82" s="37">
        <f t="shared" si="16"/>
        <v>10129</v>
      </c>
      <c r="G82" s="37">
        <f t="shared" si="16"/>
        <v>11289</v>
      </c>
      <c r="I82" s="157"/>
    </row>
    <row r="83" spans="2:15">
      <c r="B83" t="s">
        <v>1320</v>
      </c>
      <c r="C83" s="39">
        <f>'Misc Input'!C147</f>
        <v>7508</v>
      </c>
      <c r="D83" s="39">
        <f>'Misc Input'!D147</f>
        <v>7953</v>
      </c>
      <c r="E83" s="39">
        <f>'Misc Input'!E147</f>
        <v>8183</v>
      </c>
      <c r="F83" s="39">
        <f>'Misc Input'!F147</f>
        <v>10128</v>
      </c>
      <c r="G83" s="39">
        <f>'Misc Input'!G147</f>
        <v>11288</v>
      </c>
      <c r="H83" s="39"/>
    </row>
    <row r="84" spans="2:15">
      <c r="B84" t="s">
        <v>1308</v>
      </c>
      <c r="C84" s="39">
        <f>C83-C82</f>
        <v>-1</v>
      </c>
      <c r="D84" s="39">
        <f t="shared" ref="D84:G84" si="17">D83-D82</f>
        <v>0</v>
      </c>
      <c r="E84" s="39">
        <f t="shared" si="17"/>
        <v>0</v>
      </c>
      <c r="F84" s="39">
        <f t="shared" si="17"/>
        <v>-1</v>
      </c>
      <c r="G84" s="39">
        <f t="shared" si="17"/>
        <v>-1</v>
      </c>
      <c r="H84" s="39"/>
    </row>
    <row r="86" spans="2:15">
      <c r="B86" t="str">
        <f>'Misc Input'!B133</f>
        <v>Non-Equity Reserves</v>
      </c>
      <c r="C86">
        <f>'Misc Input'!C133</f>
        <v>23</v>
      </c>
      <c r="D86">
        <f>'Misc Input'!D133</f>
        <v>72</v>
      </c>
      <c r="E86">
        <f>'Misc Input'!E133</f>
        <v>101</v>
      </c>
      <c r="F86">
        <f>'Misc Input'!F133</f>
        <v>113</v>
      </c>
      <c r="G86">
        <f>'Misc Input'!G133</f>
        <v>119</v>
      </c>
    </row>
    <row r="88" spans="2:15">
      <c r="B88" s="37" t="s">
        <v>1321</v>
      </c>
      <c r="C88" s="37">
        <f>C66+C82+C86</f>
        <v>11331</v>
      </c>
      <c r="D88" s="37">
        <f t="shared" ref="D88:G88" si="18">D66+D82+D86</f>
        <v>11644</v>
      </c>
      <c r="E88" s="37">
        <f t="shared" si="18"/>
        <v>12758</v>
      </c>
      <c r="F88" s="37">
        <f t="shared" si="18"/>
        <v>17113</v>
      </c>
      <c r="G88" s="37">
        <f t="shared" si="18"/>
        <v>17884</v>
      </c>
      <c r="H88" s="37"/>
    </row>
    <row r="89" spans="2:15">
      <c r="B89" s="37" t="s">
        <v>1306</v>
      </c>
      <c r="C89" s="37">
        <f>C49</f>
        <v>11327</v>
      </c>
      <c r="D89" s="37">
        <f t="shared" ref="D89:G89" si="19">D49</f>
        <v>11645</v>
      </c>
      <c r="E89" s="37">
        <f t="shared" si="19"/>
        <v>12760</v>
      </c>
      <c r="F89" s="37">
        <f t="shared" si="19"/>
        <v>17111</v>
      </c>
      <c r="G89" s="37">
        <f t="shared" si="19"/>
        <v>17882</v>
      </c>
      <c r="H89" s="37"/>
    </row>
    <row r="90" spans="2:15">
      <c r="B90" t="s">
        <v>1308</v>
      </c>
      <c r="C90">
        <f>C89-C88</f>
        <v>-4</v>
      </c>
      <c r="D90">
        <f t="shared" ref="D90:G90" si="20">D89-D88</f>
        <v>1</v>
      </c>
      <c r="E90">
        <f t="shared" si="20"/>
        <v>2</v>
      </c>
      <c r="F90">
        <f t="shared" si="20"/>
        <v>-2</v>
      </c>
      <c r="G90">
        <f t="shared" si="20"/>
        <v>-2</v>
      </c>
    </row>
    <row r="92" spans="2:15" s="3" customFormat="1">
      <c r="B92" s="158" t="s">
        <v>1322</v>
      </c>
    </row>
    <row r="94" spans="2:15">
      <c r="C94" s="44">
        <v>2012</v>
      </c>
      <c r="D94" s="44">
        <v>2013</v>
      </c>
      <c r="E94" s="44">
        <v>2014</v>
      </c>
      <c r="F94" s="44">
        <v>2015</v>
      </c>
      <c r="G94" s="44">
        <v>2016</v>
      </c>
      <c r="H94" s="165"/>
      <c r="K94" s="44">
        <v>2012</v>
      </c>
      <c r="L94" s="44">
        <v>2013</v>
      </c>
      <c r="M94" s="44">
        <v>2014</v>
      </c>
      <c r="N94" s="44">
        <v>2015</v>
      </c>
      <c r="O94" s="44">
        <v>2016</v>
      </c>
    </row>
    <row r="95" spans="2:15">
      <c r="B95" t="str">
        <f>'Misc Input'!B151</f>
        <v>Net Income before Extraordinaries</v>
      </c>
      <c r="C95">
        <f>'Misc Input'!C151</f>
        <v>1400</v>
      </c>
      <c r="D95">
        <f>'Misc Input'!D151</f>
        <v>1200</v>
      </c>
      <c r="E95">
        <f>'Misc Input'!E151</f>
        <v>1318</v>
      </c>
      <c r="F95">
        <f>'Misc Input'!F151</f>
        <v>1135</v>
      </c>
      <c r="G95">
        <f>'Misc Input'!G151</f>
        <v>1712</v>
      </c>
      <c r="J95" s="132" t="s">
        <v>1323</v>
      </c>
      <c r="K95" s="202">
        <f>SUM(K96:K98)</f>
        <v>725</v>
      </c>
      <c r="L95" s="202">
        <f t="shared" ref="L95:O95" si="21">SUM(L96:L98)</f>
        <v>-590</v>
      </c>
      <c r="M95" s="202">
        <f t="shared" si="21"/>
        <v>-439</v>
      </c>
      <c r="N95" s="202">
        <f t="shared" si="21"/>
        <v>603</v>
      </c>
      <c r="O95" s="203">
        <f t="shared" si="21"/>
        <v>-1106</v>
      </c>
    </row>
    <row r="96" spans="2:15">
      <c r="B96" t="str">
        <f>'Misc Input'!B153</f>
        <v>Depreciation, Depletion &amp; Amortization</v>
      </c>
      <c r="C96">
        <f>'Misc Input'!C153</f>
        <v>262</v>
      </c>
      <c r="D96">
        <f>'Misc Input'!D153</f>
        <v>286</v>
      </c>
      <c r="E96">
        <f>'Misc Input'!E153</f>
        <v>336</v>
      </c>
      <c r="F96">
        <f>'Misc Input'!F153</f>
        <v>381</v>
      </c>
      <c r="G96">
        <f>'Misc Input'!G153</f>
        <v>442</v>
      </c>
      <c r="J96" s="107" t="s">
        <v>1386</v>
      </c>
      <c r="K96" s="204">
        <f>C100</f>
        <v>1700</v>
      </c>
      <c r="L96" s="204">
        <f t="shared" ref="L96:O96" si="22">D100</f>
        <v>1292</v>
      </c>
      <c r="M96" s="204">
        <f t="shared" si="22"/>
        <v>808</v>
      </c>
      <c r="N96" s="204">
        <f t="shared" si="22"/>
        <v>577</v>
      </c>
      <c r="O96" s="205">
        <f t="shared" si="22"/>
        <v>1408</v>
      </c>
    </row>
    <row r="97" spans="2:15">
      <c r="B97" t="str">
        <f>'Misc Input'!B156</f>
        <v>Other Funds</v>
      </c>
      <c r="C97">
        <f>'Misc Input'!C156</f>
        <v>-370</v>
      </c>
      <c r="D97">
        <f>'Misc Input'!D156</f>
        <v>-334</v>
      </c>
      <c r="E97">
        <f>'Misc Input'!E156</f>
        <v>-237</v>
      </c>
      <c r="F97">
        <f>'Misc Input'!F156</f>
        <v>-357</v>
      </c>
      <c r="G97">
        <f>'Misc Input'!G156</f>
        <v>-750</v>
      </c>
      <c r="J97" s="107" t="s">
        <v>1387</v>
      </c>
      <c r="K97" s="204">
        <f>C108</f>
        <v>-457</v>
      </c>
      <c r="L97" s="204">
        <f t="shared" ref="L97:O97" si="23">D108</f>
        <v>-962</v>
      </c>
      <c r="M97" s="204">
        <f t="shared" si="23"/>
        <v>-1231</v>
      </c>
      <c r="N97" s="204">
        <f t="shared" si="23"/>
        <v>-849</v>
      </c>
      <c r="O97" s="205">
        <f t="shared" si="23"/>
        <v>-2030</v>
      </c>
    </row>
    <row r="98" spans="2:15" s="37" customFormat="1">
      <c r="B98" s="37" t="s">
        <v>168</v>
      </c>
      <c r="C98" s="37">
        <f>SUM(C95:C97)</f>
        <v>1292</v>
      </c>
      <c r="D98" s="37">
        <f t="shared" ref="D98:G98" si="24">SUM(D95:D97)</f>
        <v>1152</v>
      </c>
      <c r="E98" s="37">
        <f t="shared" si="24"/>
        <v>1417</v>
      </c>
      <c r="F98" s="37">
        <f t="shared" si="24"/>
        <v>1159</v>
      </c>
      <c r="G98" s="37">
        <f t="shared" si="24"/>
        <v>1404</v>
      </c>
      <c r="I98" s="157"/>
      <c r="J98" s="216" t="s">
        <v>1388</v>
      </c>
      <c r="K98" s="206">
        <f>C114</f>
        <v>-518</v>
      </c>
      <c r="L98" s="206">
        <f t="shared" ref="L98:O98" si="25">D114</f>
        <v>-920</v>
      </c>
      <c r="M98" s="206">
        <f t="shared" si="25"/>
        <v>-16</v>
      </c>
      <c r="N98" s="206">
        <f t="shared" si="25"/>
        <v>875</v>
      </c>
      <c r="O98" s="207">
        <f t="shared" si="25"/>
        <v>-484</v>
      </c>
    </row>
    <row r="99" spans="2:15">
      <c r="B99" t="str">
        <f>'Misc Input'!B158</f>
        <v>Changes in Working Capital</v>
      </c>
      <c r="C99">
        <f>'Misc Input'!C158</f>
        <v>408</v>
      </c>
      <c r="D99">
        <f>'Misc Input'!D158</f>
        <v>140</v>
      </c>
      <c r="E99">
        <f>'Misc Input'!E158</f>
        <v>-609</v>
      </c>
      <c r="F99">
        <f>'Misc Input'!F158</f>
        <v>-582</v>
      </c>
      <c r="G99">
        <f>'Misc Input'!G158</f>
        <v>4</v>
      </c>
      <c r="J99" s="79" t="s">
        <v>1389</v>
      </c>
      <c r="K99" s="202">
        <f>SUM(K100:K101)</f>
        <v>2414</v>
      </c>
      <c r="L99" s="202">
        <f t="shared" ref="L99:O99" si="26">SUM(L100:L101)</f>
        <v>1771</v>
      </c>
      <c r="M99" s="202">
        <f t="shared" si="26"/>
        <v>1394</v>
      </c>
      <c r="N99" s="202">
        <f t="shared" si="26"/>
        <v>2422</v>
      </c>
      <c r="O99" s="203">
        <f t="shared" si="26"/>
        <v>2120</v>
      </c>
    </row>
    <row r="100" spans="2:15" s="37" customFormat="1">
      <c r="B100" s="37" t="s">
        <v>172</v>
      </c>
      <c r="C100" s="37">
        <f>SUM(C98:C99)</f>
        <v>1700</v>
      </c>
      <c r="D100" s="37">
        <f t="shared" ref="D100:G100" si="27">SUM(D98:D99)</f>
        <v>1292</v>
      </c>
      <c r="E100" s="37">
        <f t="shared" si="27"/>
        <v>808</v>
      </c>
      <c r="F100" s="37">
        <f t="shared" si="27"/>
        <v>577</v>
      </c>
      <c r="G100" s="37">
        <f t="shared" si="27"/>
        <v>1408</v>
      </c>
      <c r="I100" s="157"/>
      <c r="J100" s="217" t="s">
        <v>1390</v>
      </c>
      <c r="K100" s="208">
        <f>C33</f>
        <v>181</v>
      </c>
      <c r="L100" s="208">
        <f t="shared" ref="L100:O100" si="28">D33</f>
        <v>1757</v>
      </c>
      <c r="M100" s="208">
        <f t="shared" si="28"/>
        <v>1317</v>
      </c>
      <c r="N100" s="208">
        <f t="shared" si="28"/>
        <v>2106</v>
      </c>
      <c r="O100" s="209">
        <f t="shared" si="28"/>
        <v>989</v>
      </c>
    </row>
    <row r="101" spans="2:15">
      <c r="J101" s="198" t="s">
        <v>1391</v>
      </c>
      <c r="K101" s="210">
        <f>C34</f>
        <v>2233</v>
      </c>
      <c r="L101" s="210">
        <f t="shared" ref="L101:O101" si="29">D34</f>
        <v>14</v>
      </c>
      <c r="M101" s="210">
        <f t="shared" si="29"/>
        <v>77</v>
      </c>
      <c r="N101" s="210">
        <f t="shared" si="29"/>
        <v>316</v>
      </c>
      <c r="O101" s="211">
        <f t="shared" si="29"/>
        <v>1131</v>
      </c>
    </row>
    <row r="102" spans="2:15">
      <c r="B102" t="str">
        <f>'Misc Input'!B168</f>
        <v>Capital Expenditures</v>
      </c>
      <c r="C102">
        <f>'Misc Input'!C168</f>
        <v>-853</v>
      </c>
      <c r="D102">
        <f>'Misc Input'!D168</f>
        <v>-987</v>
      </c>
      <c r="E102">
        <f>'Misc Input'!E168</f>
        <v>-984</v>
      </c>
      <c r="F102">
        <f>'Misc Input'!F168</f>
        <v>-938</v>
      </c>
      <c r="G102">
        <f>'Misc Input'!G168</f>
        <v>-1789</v>
      </c>
      <c r="J102" s="79" t="s">
        <v>1363</v>
      </c>
      <c r="K102" s="212"/>
      <c r="L102" s="212"/>
      <c r="M102" s="212"/>
      <c r="N102" s="212"/>
      <c r="O102" s="213"/>
    </row>
    <row r="103" spans="2:15">
      <c r="B103" t="str">
        <f>'Misc Input'!B173</f>
        <v>Net Assets from Acquisitions</v>
      </c>
      <c r="C103">
        <f>'Misc Input'!C173</f>
        <v>-5</v>
      </c>
      <c r="D103">
        <f>'Misc Input'!D173</f>
        <v>-11</v>
      </c>
      <c r="E103">
        <f>'Misc Input'!E173</f>
        <v>-132</v>
      </c>
      <c r="F103">
        <f>'Misc Input'!F173</f>
        <v>-35</v>
      </c>
      <c r="G103" t="str">
        <f>'Misc Input'!G173</f>
        <v>-</v>
      </c>
      <c r="J103" s="195" t="s">
        <v>1386</v>
      </c>
      <c r="K103" s="55"/>
      <c r="L103" s="178">
        <f>L96/K96 - 1</f>
        <v>-0.24</v>
      </c>
      <c r="M103" s="178">
        <f t="shared" ref="M103:O103" si="30">M96/L96 - 1</f>
        <v>-0.37461300309597523</v>
      </c>
      <c r="N103" s="178">
        <f t="shared" si="30"/>
        <v>-0.28589108910891092</v>
      </c>
      <c r="O103" s="92">
        <f t="shared" si="30"/>
        <v>1.4402079722703638</v>
      </c>
    </row>
    <row r="104" spans="2:15">
      <c r="B104" t="str">
        <f>'Misc Input'!B174</f>
        <v>Sale of Fixed Assets &amp; Businesses</v>
      </c>
      <c r="C104">
        <f>'Misc Input'!C174</f>
        <v>5</v>
      </c>
      <c r="D104">
        <f>'Misc Input'!D174</f>
        <v>4</v>
      </c>
      <c r="E104">
        <f>'Misc Input'!E174</f>
        <v>20</v>
      </c>
      <c r="F104">
        <f>'Misc Input'!F174</f>
        <v>170</v>
      </c>
      <c r="G104">
        <f>'Misc Input'!G174</f>
        <v>1206</v>
      </c>
      <c r="J104" s="94" t="s">
        <v>1392</v>
      </c>
      <c r="K104" s="61"/>
      <c r="L104" s="214">
        <f>L99/K99 - 1</f>
        <v>-0.26636288318144163</v>
      </c>
      <c r="M104" s="214">
        <f t="shared" ref="M104:O104" si="31">M99/L99 - 1</f>
        <v>-0.21287408243929984</v>
      </c>
      <c r="N104" s="214">
        <f t="shared" si="31"/>
        <v>0.73744619799139177</v>
      </c>
      <c r="O104" s="215">
        <f t="shared" si="31"/>
        <v>-0.12469033856317091</v>
      </c>
    </row>
    <row r="105" spans="2:15">
      <c r="B105" t="str">
        <f>'Misc Input'!B175</f>
        <v>Purchase/Sale of Investments</v>
      </c>
      <c r="C105">
        <f>'Misc Input'!C175</f>
        <v>-7</v>
      </c>
      <c r="D105">
        <f>'Misc Input'!D175</f>
        <v>31</v>
      </c>
      <c r="E105">
        <f>'Misc Input'!E175</f>
        <v>-133</v>
      </c>
      <c r="F105">
        <f>'Misc Input'!F175</f>
        <v>-47</v>
      </c>
      <c r="G105">
        <f>'Misc Input'!G175</f>
        <v>-391</v>
      </c>
      <c r="J105" s="201"/>
      <c r="K105" s="55"/>
      <c r="L105" s="178"/>
      <c r="M105" s="178"/>
      <c r="N105" s="178"/>
      <c r="O105" s="178"/>
    </row>
    <row r="106" spans="2:15">
      <c r="B106" t="str">
        <f>'Misc Input'!B178</f>
        <v>Other Uses</v>
      </c>
      <c r="C106" t="str">
        <f>'Misc Input'!C178</f>
        <v>-</v>
      </c>
      <c r="D106" t="str">
        <f>'Misc Input'!D178</f>
        <v>-</v>
      </c>
      <c r="E106">
        <f>'Misc Input'!E178</f>
        <v>-8</v>
      </c>
      <c r="F106">
        <f>'Misc Input'!F178</f>
        <v>-24</v>
      </c>
      <c r="G106">
        <f>'Misc Input'!G178</f>
        <v>-1098</v>
      </c>
    </row>
    <row r="107" spans="2:15">
      <c r="B107" t="str">
        <f>'Misc Input'!B179</f>
        <v>Other Sources</v>
      </c>
      <c r="C107">
        <f>'Misc Input'!C179</f>
        <v>403</v>
      </c>
      <c r="D107">
        <f>'Misc Input'!D179</f>
        <v>1</v>
      </c>
      <c r="E107">
        <f>'Misc Input'!E179</f>
        <v>6</v>
      </c>
      <c r="F107">
        <f>'Misc Input'!F179</f>
        <v>25</v>
      </c>
      <c r="G107">
        <f>'Misc Input'!G179</f>
        <v>42</v>
      </c>
    </row>
    <row r="108" spans="2:15" s="37" customFormat="1">
      <c r="B108" s="37" t="s">
        <v>187</v>
      </c>
      <c r="C108" s="37">
        <f>SUM(C102:C107)</f>
        <v>-457</v>
      </c>
      <c r="D108" s="37">
        <f t="shared" ref="D108:G108" si="32">SUM(D102:D107)</f>
        <v>-962</v>
      </c>
      <c r="E108" s="37">
        <f t="shared" si="32"/>
        <v>-1231</v>
      </c>
      <c r="F108" s="37">
        <f t="shared" si="32"/>
        <v>-849</v>
      </c>
      <c r="G108" s="37">
        <f t="shared" si="32"/>
        <v>-2030</v>
      </c>
      <c r="I108" s="157"/>
    </row>
    <row r="110" spans="2:15">
      <c r="B110" t="str">
        <f>'Misc Input'!B185</f>
        <v>Cash Dividends Paid - Total</v>
      </c>
      <c r="C110">
        <f>'Misc Input'!C185</f>
        <v>-905</v>
      </c>
      <c r="D110">
        <f>'Misc Input'!D185</f>
        <v>-692</v>
      </c>
      <c r="E110">
        <f>'Misc Input'!E185</f>
        <v>-532</v>
      </c>
      <c r="F110">
        <f>'Misc Input'!F185</f>
        <v>-586</v>
      </c>
      <c r="G110">
        <f>'Misc Input'!G185</f>
        <v>-479</v>
      </c>
    </row>
    <row r="111" spans="2:15">
      <c r="B111" t="str">
        <f>'Misc Input'!B187</f>
        <v>Change in Capital Stock</v>
      </c>
      <c r="C111" t="str">
        <f>'Misc Input'!C187</f>
        <v>-</v>
      </c>
      <c r="D111" t="str">
        <f>'Misc Input'!D187</f>
        <v>-</v>
      </c>
      <c r="E111">
        <f>'Misc Input'!E187</f>
        <v>36</v>
      </c>
      <c r="F111" t="str">
        <f>'Misc Input'!F187</f>
        <v>-</v>
      </c>
      <c r="G111" t="str">
        <f>'Misc Input'!G187</f>
        <v>-</v>
      </c>
    </row>
    <row r="112" spans="2:15">
      <c r="B112" t="str">
        <f>'Misc Input'!B190</f>
        <v>Issuance/Reduction of Debt, Net</v>
      </c>
      <c r="C112">
        <f>'Misc Input'!C190</f>
        <v>454</v>
      </c>
      <c r="D112">
        <f>'Misc Input'!D190</f>
        <v>-185</v>
      </c>
      <c r="E112">
        <f>'Misc Input'!E190</f>
        <v>578</v>
      </c>
      <c r="F112">
        <f>'Misc Input'!F190</f>
        <v>1533</v>
      </c>
      <c r="G112">
        <f>'Misc Input'!G190</f>
        <v>35</v>
      </c>
    </row>
    <row r="113" spans="2:9">
      <c r="B113" t="str">
        <f>'Misc Input'!B195</f>
        <v>Other Funds</v>
      </c>
      <c r="C113">
        <f>'Misc Input'!C195</f>
        <v>-67</v>
      </c>
      <c r="D113">
        <f>'Misc Input'!D195</f>
        <v>-43</v>
      </c>
      <c r="E113">
        <f>'Misc Input'!E195</f>
        <v>-98</v>
      </c>
      <c r="F113">
        <f>'Misc Input'!F195</f>
        <v>-72</v>
      </c>
      <c r="G113">
        <f>'Misc Input'!G195</f>
        <v>-40</v>
      </c>
    </row>
    <row r="114" spans="2:9" s="37" customFormat="1">
      <c r="B114" s="37" t="s">
        <v>200</v>
      </c>
      <c r="C114" s="37">
        <f>SUM(C110:C113)</f>
        <v>-518</v>
      </c>
      <c r="D114" s="37">
        <f t="shared" ref="D114:G114" si="33">SUM(D110:D113)</f>
        <v>-920</v>
      </c>
      <c r="E114" s="37">
        <f t="shared" si="33"/>
        <v>-16</v>
      </c>
      <c r="F114" s="37">
        <f t="shared" si="33"/>
        <v>875</v>
      </c>
      <c r="G114" s="37">
        <f t="shared" si="33"/>
        <v>-484</v>
      </c>
      <c r="I114" s="157"/>
    </row>
    <row r="116" spans="2:9">
      <c r="B116" t="str">
        <f>'Misc Input'!B201</f>
        <v>Exchange Rate Effect</v>
      </c>
      <c r="C116">
        <v>0</v>
      </c>
      <c r="D116">
        <v>0</v>
      </c>
      <c r="E116">
        <v>0</v>
      </c>
      <c r="F116">
        <f>'Misc Input'!F201</f>
        <v>184</v>
      </c>
      <c r="G116">
        <f>'Misc Input'!G201</f>
        <v>-8</v>
      </c>
    </row>
    <row r="117" spans="2:9" s="37" customFormat="1">
      <c r="B117" s="37" t="s">
        <v>1323</v>
      </c>
      <c r="C117" s="37">
        <f>C100+C108+C114+C116</f>
        <v>725</v>
      </c>
      <c r="D117" s="37">
        <f t="shared" ref="D117:G117" si="34">D100+D108+D114+D116</f>
        <v>-590</v>
      </c>
      <c r="E117" s="37">
        <f t="shared" si="34"/>
        <v>-439</v>
      </c>
      <c r="F117" s="37">
        <f t="shared" si="34"/>
        <v>787</v>
      </c>
      <c r="G117" s="37">
        <f t="shared" si="34"/>
        <v>-1114</v>
      </c>
      <c r="I117" s="157"/>
    </row>
    <row r="118" spans="2:9">
      <c r="B118" t="s">
        <v>206</v>
      </c>
      <c r="C118">
        <f>'Misc Input'!C204</f>
        <v>847</v>
      </c>
      <c r="D118">
        <f>'Misc Input'!D204</f>
        <v>305</v>
      </c>
      <c r="E118">
        <f>'Misc Input'!E204</f>
        <v>-156</v>
      </c>
      <c r="F118">
        <f>'Misc Input'!F204</f>
        <v>-361</v>
      </c>
      <c r="G118">
        <f>'Misc Input'!G204</f>
        <v>-375</v>
      </c>
    </row>
    <row r="120" spans="2:9" s="3" customFormat="1"/>
    <row r="122" spans="2:9">
      <c r="B122" s="44" t="s">
        <v>1324</v>
      </c>
    </row>
    <row r="123" spans="2:9">
      <c r="C123" s="44">
        <v>2012</v>
      </c>
      <c r="D123" s="44">
        <v>2013</v>
      </c>
      <c r="E123" s="44">
        <v>2014</v>
      </c>
      <c r="F123" s="44">
        <v>2015</v>
      </c>
      <c r="G123" s="44">
        <v>2016</v>
      </c>
      <c r="H123" s="165"/>
    </row>
    <row r="124" spans="2:9">
      <c r="B124" s="37" t="s">
        <v>1325</v>
      </c>
    </row>
    <row r="125" spans="2:9">
      <c r="B125" t="s">
        <v>1326</v>
      </c>
      <c r="C125" s="81">
        <f>C9/C7</f>
        <v>0.24088606337538493</v>
      </c>
      <c r="D125" s="81">
        <f t="shared" ref="D125:G125" si="35">D9/D7</f>
        <v>0.24412375642287087</v>
      </c>
      <c r="E125" s="81">
        <f t="shared" si="35"/>
        <v>0.22048517520215632</v>
      </c>
      <c r="F125" s="81">
        <f t="shared" si="35"/>
        <v>0.17164835164835165</v>
      </c>
      <c r="G125" s="81">
        <f t="shared" si="35"/>
        <v>0.15461044468678056</v>
      </c>
      <c r="H125" s="81"/>
    </row>
    <row r="126" spans="2:9">
      <c r="B126" t="s">
        <v>1327</v>
      </c>
      <c r="C126" s="81">
        <f>C12/C7</f>
        <v>0.16419986093175723</v>
      </c>
      <c r="D126" s="81">
        <f t="shared" ref="D126:G126" si="36">D12/D7</f>
        <v>0.15819394336941073</v>
      </c>
      <c r="E126" s="81">
        <f t="shared" si="36"/>
        <v>0.16307277628032346</v>
      </c>
      <c r="F126" s="81">
        <f t="shared" si="36"/>
        <v>0.11941391941391942</v>
      </c>
      <c r="G126" s="81">
        <f t="shared" si="36"/>
        <v>0.10577971646673937</v>
      </c>
      <c r="H126" s="81"/>
    </row>
    <row r="127" spans="2:9">
      <c r="B127" t="s">
        <v>1328</v>
      </c>
      <c r="C127" s="81">
        <f>C15/C7</f>
        <v>0.17035859739743717</v>
      </c>
      <c r="D127" s="81">
        <f t="shared" ref="D127:G127" si="37">D15/D7</f>
        <v>0.16989176779271892</v>
      </c>
      <c r="E127" s="81">
        <f t="shared" si="37"/>
        <v>0.15579514824797844</v>
      </c>
      <c r="F127" s="81">
        <f t="shared" si="37"/>
        <v>0.1189010989010989</v>
      </c>
      <c r="G127" s="81">
        <f t="shared" si="37"/>
        <v>0.13970677329455955</v>
      </c>
      <c r="H127" s="81"/>
    </row>
    <row r="128" spans="2:9">
      <c r="B128" t="s">
        <v>1329</v>
      </c>
      <c r="C128" s="81">
        <f>C19/C7</f>
        <v>0.14443230356610709</v>
      </c>
      <c r="D128" s="81">
        <f t="shared" ref="D128:G128" si="38">D19/D7</f>
        <v>0.13851536022739697</v>
      </c>
      <c r="E128" s="81">
        <f t="shared" si="38"/>
        <v>0.12560646900269543</v>
      </c>
      <c r="F128" s="81">
        <f t="shared" si="38"/>
        <v>9.0989010989010993E-2</v>
      </c>
      <c r="G128" s="81">
        <f t="shared" si="38"/>
        <v>0.11292863201260148</v>
      </c>
      <c r="H128" s="81"/>
    </row>
    <row r="129" spans="2:8">
      <c r="B129" t="s">
        <v>1330</v>
      </c>
      <c r="C129" s="81">
        <f>C21/C7</f>
        <v>0.13817423264130327</v>
      </c>
      <c r="D129" s="81">
        <f t="shared" ref="D129:G129" si="39">D21/D7</f>
        <v>0.12965999781349077</v>
      </c>
      <c r="E129" s="81">
        <f t="shared" si="39"/>
        <v>0.11778975741239892</v>
      </c>
      <c r="F129" s="81">
        <f t="shared" si="39"/>
        <v>8.3296703296703301E-2</v>
      </c>
      <c r="G129" s="81">
        <f t="shared" si="39"/>
        <v>0.10335635526475222</v>
      </c>
      <c r="H129" s="81"/>
    </row>
    <row r="130" spans="2:8">
      <c r="B130" t="s">
        <v>1331</v>
      </c>
      <c r="C130" s="81">
        <f>C24/C7</f>
        <v>0.10976457733187643</v>
      </c>
      <c r="D130" s="81">
        <f t="shared" ref="D130:G130" si="40">D24/D7</f>
        <v>0.10560839619547392</v>
      </c>
      <c r="E130" s="81">
        <f t="shared" si="40"/>
        <v>9.2722371967654982E-2</v>
      </c>
      <c r="F130" s="81">
        <f t="shared" si="40"/>
        <v>6.4761904761904757E-2</v>
      </c>
      <c r="G130" s="81">
        <f t="shared" si="40"/>
        <v>0.10190233854355991</v>
      </c>
      <c r="H130" s="81"/>
    </row>
    <row r="131" spans="2:8">
      <c r="B131" t="s">
        <v>1378</v>
      </c>
      <c r="C131" s="81">
        <f>C26/C7</f>
        <v>0.10281116519320552</v>
      </c>
      <c r="D131" s="81">
        <f t="shared" ref="D131:G131" si="41">D26/D7</f>
        <v>9.3035968076965125E-2</v>
      </c>
      <c r="E131" s="81">
        <f t="shared" si="41"/>
        <v>9.829290206648697E-2</v>
      </c>
      <c r="F131" s="81">
        <f t="shared" si="41"/>
        <v>6.7692307692307691E-2</v>
      </c>
      <c r="G131" s="81">
        <f t="shared" si="41"/>
        <v>6.9489882466981706E-2</v>
      </c>
      <c r="H131" s="81"/>
    </row>
    <row r="133" spans="2:8">
      <c r="B133" s="85" t="s">
        <v>1335</v>
      </c>
      <c r="C133" s="39">
        <f>-SUM(C8,C10,C11)</f>
        <v>8414</v>
      </c>
      <c r="D133" s="39">
        <f t="shared" ref="D133:G133" si="42">-SUM(D8,D10,D11)</f>
        <v>7700</v>
      </c>
      <c r="E133" s="39">
        <f t="shared" si="42"/>
        <v>9315</v>
      </c>
      <c r="F133" s="39">
        <f t="shared" si="42"/>
        <v>12020</v>
      </c>
      <c r="G133" s="39">
        <f t="shared" si="42"/>
        <v>14760</v>
      </c>
      <c r="H133" s="39"/>
    </row>
    <row r="134" spans="2:8">
      <c r="B134" s="37" t="s">
        <v>1332</v>
      </c>
    </row>
    <row r="135" spans="2:8">
      <c r="B135" t="s">
        <v>1333</v>
      </c>
      <c r="C135" s="81">
        <f>-C8/C7</f>
        <v>0.75911393662461513</v>
      </c>
      <c r="D135" s="81">
        <f t="shared" ref="D135:G135" si="43">-D8/D7</f>
        <v>0.75587624357712913</v>
      </c>
      <c r="E135" s="81">
        <f t="shared" si="43"/>
        <v>0.77951482479784362</v>
      </c>
      <c r="F135" s="81">
        <f t="shared" si="43"/>
        <v>0.82835164835164832</v>
      </c>
      <c r="G135" s="81">
        <f t="shared" si="43"/>
        <v>0.84538955531321947</v>
      </c>
      <c r="H135" s="81"/>
    </row>
    <row r="136" spans="2:8">
      <c r="B136" t="s">
        <v>1334</v>
      </c>
      <c r="C136" s="81">
        <f>-C10/C7</f>
        <v>6.516340518525876E-2</v>
      </c>
      <c r="D136" s="81">
        <f t="shared" ref="D136:G136" si="44">-D10/D7</f>
        <v>6.9421668306548598E-2</v>
      </c>
      <c r="E136" s="81">
        <f t="shared" si="44"/>
        <v>5.7592093441150044E-2</v>
      </c>
      <c r="F136" s="81">
        <f t="shared" si="44"/>
        <v>5.2673992673992677E-2</v>
      </c>
      <c r="G136" s="81">
        <f t="shared" si="44"/>
        <v>4.9194232400339273E-2</v>
      </c>
      <c r="H136" s="81"/>
    </row>
    <row r="137" spans="2:8">
      <c r="B137" t="s">
        <v>1336</v>
      </c>
      <c r="C137" s="81">
        <f>-C11/C7</f>
        <v>1.1522797258368928E-2</v>
      </c>
      <c r="D137" s="81">
        <f t="shared" ref="D137:G137" si="45">-D11/D7</f>
        <v>1.6508144746911556E-2</v>
      </c>
      <c r="E137" s="81">
        <f t="shared" si="45"/>
        <v>-1.7969451931716083E-4</v>
      </c>
      <c r="F137" s="81">
        <f t="shared" si="45"/>
        <v>-4.3956043956043956E-4</v>
      </c>
      <c r="G137" s="81">
        <f t="shared" si="45"/>
        <v>-3.6350418029807341E-4</v>
      </c>
      <c r="H137" s="81"/>
    </row>
    <row r="138" spans="2:8">
      <c r="B138" t="s">
        <v>1337</v>
      </c>
      <c r="C138" s="81">
        <f>C133/C7</f>
        <v>0.8358001390682428</v>
      </c>
      <c r="D138" s="81">
        <f t="shared" ref="D138:G138" si="46">D133/D7</f>
        <v>0.84180605663058927</v>
      </c>
      <c r="E138" s="81">
        <f t="shared" si="46"/>
        <v>0.83692722371967654</v>
      </c>
      <c r="F138" s="81">
        <f t="shared" si="46"/>
        <v>0.88058608058608057</v>
      </c>
      <c r="G138" s="81">
        <f t="shared" si="46"/>
        <v>0.89422028353326066</v>
      </c>
      <c r="H138" s="81"/>
    </row>
    <row r="140" spans="2:8">
      <c r="B140" s="37" t="s">
        <v>1338</v>
      </c>
    </row>
    <row r="141" spans="2:8">
      <c r="B141" t="s">
        <v>1333</v>
      </c>
      <c r="C141" s="81">
        <f>-C8/C133</f>
        <v>0.90824815783218449</v>
      </c>
      <c r="D141" s="81">
        <f t="shared" ref="D141:G141" si="47">-D8/D133</f>
        <v>0.8979220779220779</v>
      </c>
      <c r="E141" s="81">
        <f t="shared" si="47"/>
        <v>0.93140096618357493</v>
      </c>
      <c r="F141" s="81">
        <f t="shared" si="47"/>
        <v>0.94068219633943428</v>
      </c>
      <c r="G141" s="81">
        <f t="shared" si="47"/>
        <v>0.94539295392953926</v>
      </c>
      <c r="H141" s="81"/>
    </row>
    <row r="142" spans="2:8">
      <c r="B142" t="s">
        <v>1334</v>
      </c>
      <c r="C142" s="81">
        <f>-C10/C133</f>
        <v>7.7965295935345846E-2</v>
      </c>
      <c r="D142" s="81">
        <f t="shared" ref="D142:G142" si="48">-D10/D133</f>
        <v>8.2467532467532467E-2</v>
      </c>
      <c r="E142" s="81">
        <f t="shared" si="48"/>
        <v>6.8813741277509388E-2</v>
      </c>
      <c r="F142" s="81">
        <f t="shared" si="48"/>
        <v>5.9816971713810313E-2</v>
      </c>
      <c r="G142" s="81">
        <f t="shared" si="48"/>
        <v>5.5013550135501355E-2</v>
      </c>
      <c r="H142" s="81"/>
    </row>
    <row r="143" spans="2:8">
      <c r="B143" t="s">
        <v>1336</v>
      </c>
      <c r="C143" s="81">
        <f>-C11/C133</f>
        <v>1.3786546232469693E-2</v>
      </c>
      <c r="D143" s="81">
        <f t="shared" ref="D143:G143" si="49">-D11/D133</f>
        <v>1.9610389610389609E-2</v>
      </c>
      <c r="E143" s="81">
        <f t="shared" si="49"/>
        <v>-2.1470746108427267E-4</v>
      </c>
      <c r="F143" s="81">
        <f t="shared" si="49"/>
        <v>-4.9916805324459236E-4</v>
      </c>
      <c r="G143" s="81">
        <f t="shared" si="49"/>
        <v>-4.0650406504065041E-4</v>
      </c>
      <c r="H143" s="81"/>
    </row>
    <row r="145" spans="2:16" s="163" customFormat="1">
      <c r="B145" s="164" t="s">
        <v>1340</v>
      </c>
      <c r="I145" s="3"/>
    </row>
    <row r="146" spans="2:16">
      <c r="B146" s="163" t="s">
        <v>1339</v>
      </c>
      <c r="C146" s="81">
        <f>C100/C24</f>
        <v>1.5384615384615385</v>
      </c>
      <c r="D146" s="81">
        <f t="shared" ref="D146:G146" si="50">D100/D24</f>
        <v>1.3374741200828157</v>
      </c>
      <c r="E146" s="81">
        <f t="shared" si="50"/>
        <v>0.78294573643410847</v>
      </c>
      <c r="F146" s="81">
        <f t="shared" si="50"/>
        <v>0.65271493212669685</v>
      </c>
      <c r="G146" s="81">
        <f t="shared" si="50"/>
        <v>0.83709869203329368</v>
      </c>
      <c r="H146" s="81"/>
    </row>
    <row r="148" spans="2:16" s="3" customFormat="1"/>
    <row r="150" spans="2:16">
      <c r="B150" s="44" t="s">
        <v>1341</v>
      </c>
      <c r="C150" s="44">
        <v>2012</v>
      </c>
      <c r="D150" s="44">
        <v>2013</v>
      </c>
      <c r="E150" s="44">
        <v>2014</v>
      </c>
      <c r="F150" s="44">
        <v>2015</v>
      </c>
      <c r="G150" s="44">
        <v>2016</v>
      </c>
      <c r="H150" s="138" t="s">
        <v>1375</v>
      </c>
      <c r="J150" s="171" t="s">
        <v>1364</v>
      </c>
      <c r="K150" s="172">
        <v>2012</v>
      </c>
      <c r="L150" s="172">
        <v>2013</v>
      </c>
      <c r="M150" s="172">
        <v>2014</v>
      </c>
      <c r="N150" s="172">
        <v>2015</v>
      </c>
      <c r="O150" s="172">
        <v>2016</v>
      </c>
      <c r="P150" s="172" t="s">
        <v>1375</v>
      </c>
    </row>
    <row r="151" spans="2:16">
      <c r="J151" s="132" t="s">
        <v>1200</v>
      </c>
      <c r="K151" s="170">
        <f>C7</f>
        <v>10067</v>
      </c>
      <c r="L151" s="170">
        <f t="shared" ref="L151:O151" si="51">D7</f>
        <v>9147</v>
      </c>
      <c r="M151" s="170">
        <f t="shared" si="51"/>
        <v>11130</v>
      </c>
      <c r="N151" s="170">
        <f t="shared" si="51"/>
        <v>13650</v>
      </c>
      <c r="O151" s="170">
        <f t="shared" si="51"/>
        <v>16506</v>
      </c>
      <c r="P151" s="93"/>
    </row>
    <row r="152" spans="2:16">
      <c r="B152" s="37" t="s">
        <v>1344</v>
      </c>
      <c r="J152" s="167" t="s">
        <v>1363</v>
      </c>
      <c r="K152" s="107"/>
      <c r="L152" s="167">
        <f>D153</f>
        <v>-9.1387702393960435E-2</v>
      </c>
      <c r="M152" s="167">
        <f t="shared" ref="M152:O152" si="52">E153</f>
        <v>0.21679239094785174</v>
      </c>
      <c r="N152" s="167">
        <f t="shared" si="52"/>
        <v>0.22641509433962259</v>
      </c>
      <c r="O152" s="167">
        <f t="shared" si="52"/>
        <v>0.20923076923076933</v>
      </c>
      <c r="P152" s="169">
        <f>H153</f>
        <v>0.13158046921709898</v>
      </c>
    </row>
    <row r="153" spans="2:16">
      <c r="B153" t="s">
        <v>1342</v>
      </c>
      <c r="D153" s="81">
        <f>D7/C7 - 1</f>
        <v>-9.1387702393960435E-2</v>
      </c>
      <c r="E153" s="81">
        <f t="shared" ref="E153:G153" si="53">E7/D7 - 1</f>
        <v>0.21679239094785174</v>
      </c>
      <c r="F153" s="81">
        <f t="shared" si="53"/>
        <v>0.22641509433962259</v>
      </c>
      <c r="G153" s="81">
        <f t="shared" si="53"/>
        <v>0.20923076923076933</v>
      </c>
      <c r="H153" s="81">
        <f>(G7/C7)^(1/4) - 1</f>
        <v>0.13158046921709898</v>
      </c>
      <c r="J153" s="132" t="s">
        <v>1376</v>
      </c>
      <c r="K153" s="170">
        <f>C133</f>
        <v>8414</v>
      </c>
      <c r="L153" s="170">
        <f t="shared" ref="L153:O153" si="54">D133</f>
        <v>7700</v>
      </c>
      <c r="M153" s="170">
        <f t="shared" si="54"/>
        <v>9315</v>
      </c>
      <c r="N153" s="170">
        <f t="shared" si="54"/>
        <v>12020</v>
      </c>
      <c r="O153" s="170">
        <f t="shared" si="54"/>
        <v>14760</v>
      </c>
      <c r="P153" s="107"/>
    </row>
    <row r="154" spans="2:16">
      <c r="B154" t="s">
        <v>1326</v>
      </c>
      <c r="D154" s="81">
        <f>D9/C9 - 1</f>
        <v>-7.917525773195877E-2</v>
      </c>
      <c r="E154" s="81">
        <f t="shared" ref="E154:G154" si="55">E9/D9 - 1</f>
        <v>9.8969995521719589E-2</v>
      </c>
      <c r="F154" s="81">
        <f t="shared" si="55"/>
        <v>-4.5232273838630821E-2</v>
      </c>
      <c r="G154" s="81">
        <f t="shared" si="55"/>
        <v>8.9201877934272256E-2</v>
      </c>
      <c r="H154" s="81">
        <f>(G9/C9)^(1/4) - 1</f>
        <v>1.2843235192980362E-2</v>
      </c>
      <c r="J154" s="169" t="s">
        <v>1363</v>
      </c>
      <c r="K154" s="94"/>
      <c r="L154" s="169">
        <f>D163</f>
        <v>-8.4858569051580734E-2</v>
      </c>
      <c r="M154" s="169">
        <f t="shared" ref="M154:O154" si="56">E163</f>
        <v>0.20974025974025978</v>
      </c>
      <c r="N154" s="169">
        <f t="shared" si="56"/>
        <v>0.29039184111647875</v>
      </c>
      <c r="O154" s="169">
        <f t="shared" si="56"/>
        <v>0.22795341098169719</v>
      </c>
      <c r="P154" s="169">
        <f>H163</f>
        <v>0.15085593692066812</v>
      </c>
    </row>
    <row r="155" spans="2:16">
      <c r="B155" t="s">
        <v>1343</v>
      </c>
      <c r="D155" s="81">
        <f>D12/C12 - 1</f>
        <v>-0.12462189957652747</v>
      </c>
      <c r="E155" s="81">
        <f t="shared" ref="E155:G155" si="57">E12/D12 - 1</f>
        <v>0.25431928127159642</v>
      </c>
      <c r="F155" s="81">
        <f t="shared" si="57"/>
        <v>-0.10192837465564741</v>
      </c>
      <c r="G155" s="81">
        <f t="shared" si="57"/>
        <v>7.1165644171779174E-2</v>
      </c>
      <c r="H155" s="81">
        <f>(G12/C12)^(1/4) - 1</f>
        <v>1.3777962851756698E-2</v>
      </c>
      <c r="J155" s="44" t="s">
        <v>1377</v>
      </c>
      <c r="K155" s="193"/>
      <c r="L155" s="194">
        <f>L152-L154</f>
        <v>-6.5291333423797004E-3</v>
      </c>
      <c r="M155" s="194">
        <f t="shared" ref="M155:P155" si="58">M152-M154</f>
        <v>7.0521312075919607E-3</v>
      </c>
      <c r="N155" s="194">
        <f t="shared" si="58"/>
        <v>-6.3976746776856164E-2</v>
      </c>
      <c r="O155" s="194">
        <f t="shared" si="58"/>
        <v>-1.872264175092786E-2</v>
      </c>
      <c r="P155" s="194">
        <f t="shared" si="58"/>
        <v>-1.9275467703569138E-2</v>
      </c>
    </row>
    <row r="156" spans="2:16">
      <c r="B156" t="s">
        <v>1331</v>
      </c>
      <c r="D156" s="81">
        <f>D24/C24 - 1</f>
        <v>-0.12579185520361991</v>
      </c>
      <c r="E156" s="81">
        <f t="shared" ref="E156:G156" si="59">E24/D24 - 1</f>
        <v>6.8322981366459645E-2</v>
      </c>
      <c r="F156" s="81">
        <f t="shared" si="59"/>
        <v>-0.14341085271317833</v>
      </c>
      <c r="G156" s="81">
        <f t="shared" si="59"/>
        <v>0.90271493212669673</v>
      </c>
      <c r="H156" s="81">
        <f>(G24/C24)^(1/4) - 1</f>
        <v>0.11074899345144562</v>
      </c>
      <c r="J156" s="197" t="s">
        <v>1332</v>
      </c>
      <c r="K156" s="93"/>
      <c r="L156" s="93"/>
      <c r="M156" s="93"/>
      <c r="N156" s="93"/>
      <c r="O156" s="93"/>
      <c r="P156" s="93"/>
    </row>
    <row r="157" spans="2:16">
      <c r="B157" t="s">
        <v>1384</v>
      </c>
      <c r="D157" s="81">
        <f>D26/C26 - 1</f>
        <v>-0.17777777777777781</v>
      </c>
      <c r="E157" s="81">
        <f t="shared" ref="E157:G157" si="60">E26/D26 - 1</f>
        <v>0.28554641598119868</v>
      </c>
      <c r="F157" s="81">
        <f t="shared" si="60"/>
        <v>-0.15539305301645334</v>
      </c>
      <c r="G157" s="81">
        <f t="shared" si="60"/>
        <v>0.24134199134199141</v>
      </c>
      <c r="H157" s="81">
        <f>(G26/C26)^(1/4) - 1</f>
        <v>2.6019859559930136E-2</v>
      </c>
      <c r="J157" s="195" t="s">
        <v>1381</v>
      </c>
      <c r="K157" s="199">
        <f>C135</f>
        <v>0.75911393662461513</v>
      </c>
      <c r="L157" s="199">
        <f t="shared" ref="L157:O157" si="61">D135</f>
        <v>0.75587624357712913</v>
      </c>
      <c r="M157" s="199">
        <f t="shared" si="61"/>
        <v>0.77951482479784362</v>
      </c>
      <c r="N157" s="199">
        <f t="shared" si="61"/>
        <v>0.82835164835164832</v>
      </c>
      <c r="O157" s="199">
        <f t="shared" si="61"/>
        <v>0.84538955531321947</v>
      </c>
      <c r="P157" s="107"/>
    </row>
    <row r="158" spans="2:16">
      <c r="D158" s="81"/>
      <c r="E158" s="81"/>
      <c r="F158" s="81"/>
      <c r="G158" s="81"/>
      <c r="H158" s="81"/>
      <c r="J158" s="196" t="s">
        <v>1382</v>
      </c>
      <c r="K158" s="199">
        <f>C136</f>
        <v>6.516340518525876E-2</v>
      </c>
      <c r="L158" s="199">
        <f t="shared" ref="L158:O158" si="62">D136</f>
        <v>6.9421668306548598E-2</v>
      </c>
      <c r="M158" s="199">
        <f t="shared" si="62"/>
        <v>5.7592093441150044E-2</v>
      </c>
      <c r="N158" s="199">
        <f t="shared" si="62"/>
        <v>5.2673992673992677E-2</v>
      </c>
      <c r="O158" s="199">
        <f t="shared" si="62"/>
        <v>4.9194232400339273E-2</v>
      </c>
      <c r="P158" s="107"/>
    </row>
    <row r="159" spans="2:16">
      <c r="B159" s="37" t="s">
        <v>1345</v>
      </c>
      <c r="J159" s="198" t="s">
        <v>1383</v>
      </c>
      <c r="K159" s="200">
        <f>C137</f>
        <v>1.1522797258368928E-2</v>
      </c>
      <c r="L159" s="200">
        <f t="shared" ref="L159" si="63">D137</f>
        <v>1.6508144746911556E-2</v>
      </c>
      <c r="M159" s="200">
        <f t="shared" ref="M159" si="64">E137</f>
        <v>-1.7969451931716083E-4</v>
      </c>
      <c r="N159" s="200">
        <f t="shared" ref="N159" si="65">F137</f>
        <v>-4.3956043956043956E-4</v>
      </c>
      <c r="O159" s="200">
        <f t="shared" ref="O159" si="66">G137</f>
        <v>-3.6350418029807341E-4</v>
      </c>
      <c r="P159" s="94"/>
    </row>
    <row r="160" spans="2:16">
      <c r="B160" t="s">
        <v>1333</v>
      </c>
      <c r="D160" s="81">
        <f>D8/C8 - 1</f>
        <v>-9.5263020151792777E-2</v>
      </c>
      <c r="E160" s="81">
        <f>E8/D8 - 1</f>
        <v>0.25484524153890664</v>
      </c>
      <c r="F160" s="81">
        <f>F8/E8 - 1</f>
        <v>0.30325034578146615</v>
      </c>
      <c r="G160" s="81">
        <f>G8/F8 - 1</f>
        <v>0.23410276819669229</v>
      </c>
      <c r="H160" s="81"/>
      <c r="J160" s="45" t="s">
        <v>77</v>
      </c>
      <c r="K160" s="170">
        <f>C12</f>
        <v>1653</v>
      </c>
      <c r="L160" s="170">
        <f t="shared" ref="L160:O160" si="67">D12</f>
        <v>1447</v>
      </c>
      <c r="M160" s="170">
        <f t="shared" si="67"/>
        <v>1815</v>
      </c>
      <c r="N160" s="170">
        <f t="shared" si="67"/>
        <v>1630</v>
      </c>
      <c r="O160" s="170">
        <f t="shared" si="67"/>
        <v>1746</v>
      </c>
      <c r="P160" s="93"/>
    </row>
    <row r="161" spans="2:16">
      <c r="B161" t="s">
        <v>1334</v>
      </c>
      <c r="D161" s="81">
        <f t="shared" ref="D161:G162" si="68">D10/C10 - 1</f>
        <v>-3.2012195121951192E-2</v>
      </c>
      <c r="E161" s="81">
        <f t="shared" si="68"/>
        <v>9.4488188976378229E-3</v>
      </c>
      <c r="F161" s="81">
        <f t="shared" si="68"/>
        <v>0.12168486739469575</v>
      </c>
      <c r="G161" s="81">
        <f t="shared" si="68"/>
        <v>0.12934631432545207</v>
      </c>
      <c r="H161" s="81"/>
      <c r="J161" s="167" t="s">
        <v>1363</v>
      </c>
      <c r="K161" s="107"/>
      <c r="L161" s="167">
        <f>D155</f>
        <v>-0.12462189957652747</v>
      </c>
      <c r="M161" s="167">
        <f t="shared" ref="M161:O161" si="69">E155</f>
        <v>0.25431928127159642</v>
      </c>
      <c r="N161" s="167">
        <f t="shared" si="69"/>
        <v>-0.10192837465564741</v>
      </c>
      <c r="O161" s="167">
        <f t="shared" si="69"/>
        <v>7.1165644171779174E-2</v>
      </c>
      <c r="P161" s="167">
        <f>H155</f>
        <v>1.3777962851756698E-2</v>
      </c>
    </row>
    <row r="162" spans="2:16">
      <c r="B162" t="s">
        <v>1336</v>
      </c>
      <c r="D162" s="81">
        <f t="shared" si="68"/>
        <v>0.30172413793103448</v>
      </c>
      <c r="E162" s="81">
        <f t="shared" si="68"/>
        <v>-1.0132450331125828</v>
      </c>
      <c r="F162" s="81">
        <f t="shared" si="68"/>
        <v>2</v>
      </c>
      <c r="G162" s="81">
        <f t="shared" si="68"/>
        <v>0</v>
      </c>
      <c r="H162" s="81"/>
      <c r="J162" s="60" t="s">
        <v>1385</v>
      </c>
      <c r="K162" s="200">
        <f>C126</f>
        <v>0.16419986093175723</v>
      </c>
      <c r="L162" s="200">
        <f t="shared" ref="L162:O162" si="70">D126</f>
        <v>0.15819394336941073</v>
      </c>
      <c r="M162" s="200">
        <f t="shared" si="70"/>
        <v>0.16307277628032346</v>
      </c>
      <c r="N162" s="200">
        <f t="shared" si="70"/>
        <v>0.11941391941391942</v>
      </c>
      <c r="O162" s="200">
        <f t="shared" si="70"/>
        <v>0.10577971646673937</v>
      </c>
      <c r="P162" s="94"/>
    </row>
    <row r="163" spans="2:16">
      <c r="B163" t="s">
        <v>1365</v>
      </c>
      <c r="D163" s="81">
        <f>D133/C133 - 1</f>
        <v>-8.4858569051580734E-2</v>
      </c>
      <c r="E163" s="81">
        <f>E133/D133 - 1</f>
        <v>0.20974025974025978</v>
      </c>
      <c r="F163" s="81">
        <f>F133/E133 - 1</f>
        <v>0.29039184111647875</v>
      </c>
      <c r="G163" s="81">
        <f>G133/F133 - 1</f>
        <v>0.22795341098169719</v>
      </c>
      <c r="H163" s="81">
        <f>(G133/C133)^(1/4) - 1</f>
        <v>0.15085593692066812</v>
      </c>
      <c r="J163" s="45" t="s">
        <v>1380</v>
      </c>
      <c r="K163" s="170">
        <f>C26</f>
        <v>1035</v>
      </c>
      <c r="L163" s="170">
        <f t="shared" ref="L163:O163" si="71">D26</f>
        <v>851</v>
      </c>
      <c r="M163" s="170">
        <f t="shared" si="71"/>
        <v>1094</v>
      </c>
      <c r="N163" s="170">
        <f t="shared" si="71"/>
        <v>924</v>
      </c>
      <c r="O163" s="170">
        <f t="shared" si="71"/>
        <v>1147</v>
      </c>
      <c r="P163" s="93"/>
    </row>
    <row r="164" spans="2:16">
      <c r="J164" s="167" t="s">
        <v>1363</v>
      </c>
      <c r="K164" s="167"/>
      <c r="L164" s="167">
        <f>D157</f>
        <v>-0.17777777777777781</v>
      </c>
      <c r="M164" s="167">
        <f t="shared" ref="M164:O164" si="72">E157</f>
        <v>0.28554641598119868</v>
      </c>
      <c r="N164" s="167">
        <f t="shared" si="72"/>
        <v>-0.15539305301645334</v>
      </c>
      <c r="O164" s="167">
        <f t="shared" si="72"/>
        <v>0.24134199134199141</v>
      </c>
      <c r="P164" s="167">
        <f>H157</f>
        <v>2.6019859559930136E-2</v>
      </c>
    </row>
    <row r="165" spans="2:16">
      <c r="B165" s="37" t="s">
        <v>1348</v>
      </c>
      <c r="J165" s="60" t="s">
        <v>1385</v>
      </c>
      <c r="K165" s="200">
        <f>C131</f>
        <v>0.10281116519320552</v>
      </c>
      <c r="L165" s="200">
        <f t="shared" ref="L165:O165" si="73">D131</f>
        <v>9.3035968076965125E-2</v>
      </c>
      <c r="M165" s="200">
        <f t="shared" si="73"/>
        <v>9.829290206648697E-2</v>
      </c>
      <c r="N165" s="200">
        <f t="shared" si="73"/>
        <v>6.7692307692307691E-2</v>
      </c>
      <c r="O165" s="200">
        <f t="shared" si="73"/>
        <v>6.9489882466981706E-2</v>
      </c>
      <c r="P165" s="94"/>
    </row>
    <row r="166" spans="2:16">
      <c r="B166" t="s">
        <v>1346</v>
      </c>
      <c r="D166" s="81">
        <f>D98/C98 -1</f>
        <v>-0.10835913312693501</v>
      </c>
      <c r="E166" s="81">
        <f>E98/D98 -1</f>
        <v>0.23003472222222232</v>
      </c>
      <c r="F166" s="81">
        <f>F98/E98 -1</f>
        <v>-0.18207480592801695</v>
      </c>
      <c r="G166" s="81">
        <f>G98/F98 -1</f>
        <v>0.21138912855910275</v>
      </c>
      <c r="H166" s="81"/>
    </row>
    <row r="167" spans="2:16">
      <c r="B167" t="s">
        <v>1339</v>
      </c>
      <c r="D167" s="81">
        <f>D100/C100 - 1</f>
        <v>-0.24</v>
      </c>
      <c r="E167" s="81">
        <f>E100/D100 - 1</f>
        <v>-0.37461300309597523</v>
      </c>
      <c r="F167" s="81">
        <f>F100/E100 - 1</f>
        <v>-0.28589108910891092</v>
      </c>
      <c r="G167" s="81">
        <f>G100/F100 - 1</f>
        <v>1.4402079722703638</v>
      </c>
      <c r="H167" s="81"/>
    </row>
    <row r="168" spans="2:16">
      <c r="B168" t="s">
        <v>1347</v>
      </c>
      <c r="D168" s="81">
        <f>D117/C117 - 1</f>
        <v>-1.8137931034482757</v>
      </c>
      <c r="E168" s="81">
        <f>E117/D117 - 1</f>
        <v>-0.25593220338983047</v>
      </c>
      <c r="F168" s="81">
        <f>F117/E117 - 1</f>
        <v>-2.7927107061503418</v>
      </c>
      <c r="G168" s="81">
        <f>G117/F117 - 1</f>
        <v>-2.4155019059720457</v>
      </c>
      <c r="H168" s="81"/>
    </row>
    <row r="169" spans="2:16" s="3" customFormat="1"/>
    <row r="171" spans="2:16">
      <c r="B171" s="44" t="s">
        <v>1349</v>
      </c>
      <c r="C171" s="44">
        <v>2012</v>
      </c>
      <c r="D171" s="44">
        <v>2013</v>
      </c>
      <c r="E171" s="44">
        <v>2014</v>
      </c>
      <c r="F171" s="44">
        <v>2015</v>
      </c>
      <c r="G171" s="44">
        <v>2016</v>
      </c>
      <c r="H171" s="165"/>
      <c r="K171" s="44">
        <v>2012</v>
      </c>
      <c r="L171" s="44">
        <v>2013</v>
      </c>
      <c r="M171" s="44">
        <v>2014</v>
      </c>
      <c r="N171" s="44">
        <v>2015</v>
      </c>
      <c r="O171" s="44">
        <v>2016</v>
      </c>
    </row>
    <row r="172" spans="2:16">
      <c r="B172" s="165"/>
      <c r="J172" s="93" t="str">
        <f>B173</f>
        <v>EBIT (w/o Non-Op)</v>
      </c>
      <c r="K172" s="173">
        <f t="shared" ref="K172:O173" si="74">C173</f>
        <v>1384</v>
      </c>
      <c r="L172" s="173">
        <f t="shared" si="74"/>
        <v>1152</v>
      </c>
      <c r="M172" s="173">
        <f t="shared" si="74"/>
        <v>1460</v>
      </c>
      <c r="N172" s="173">
        <f t="shared" si="74"/>
        <v>1282</v>
      </c>
      <c r="O172" s="174">
        <f t="shared" si="74"/>
        <v>1329</v>
      </c>
    </row>
    <row r="173" spans="2:16">
      <c r="B173" t="s">
        <v>1393</v>
      </c>
      <c r="C173" s="39">
        <f>C19-C14</f>
        <v>1384</v>
      </c>
      <c r="D173" s="39">
        <f t="shared" ref="D173:G173" si="75">D19-D14</f>
        <v>1152</v>
      </c>
      <c r="E173" s="39">
        <f t="shared" si="75"/>
        <v>1460</v>
      </c>
      <c r="F173" s="39">
        <f t="shared" si="75"/>
        <v>1282</v>
      </c>
      <c r="G173" s="39">
        <f t="shared" si="75"/>
        <v>1329</v>
      </c>
      <c r="H173" s="39"/>
      <c r="J173" s="107" t="str">
        <f>B174</f>
        <v>Interest Expense</v>
      </c>
      <c r="K173" s="175">
        <f t="shared" si="74"/>
        <v>63</v>
      </c>
      <c r="L173" s="175">
        <f t="shared" si="74"/>
        <v>81</v>
      </c>
      <c r="M173" s="175">
        <f t="shared" si="74"/>
        <v>87</v>
      </c>
      <c r="N173" s="175">
        <f t="shared" si="74"/>
        <v>105</v>
      </c>
      <c r="O173" s="176">
        <f t="shared" si="74"/>
        <v>158</v>
      </c>
    </row>
    <row r="174" spans="2:16">
      <c r="B174" t="s">
        <v>50</v>
      </c>
      <c r="C174">
        <f>-C20</f>
        <v>63</v>
      </c>
      <c r="D174">
        <f>-D20</f>
        <v>81</v>
      </c>
      <c r="E174">
        <f>-E20</f>
        <v>87</v>
      </c>
      <c r="F174">
        <f>-F20</f>
        <v>105</v>
      </c>
      <c r="G174">
        <f>-G20</f>
        <v>158</v>
      </c>
      <c r="J174" s="96" t="s">
        <v>1394</v>
      </c>
      <c r="K174" s="218">
        <f>C188</f>
        <v>4.552023121387283E-2</v>
      </c>
      <c r="L174" s="218">
        <f t="shared" ref="L174:O174" si="76">D188</f>
        <v>7.03125E-2</v>
      </c>
      <c r="M174" s="218">
        <f t="shared" si="76"/>
        <v>5.9589041095890409E-2</v>
      </c>
      <c r="N174" s="218">
        <f t="shared" si="76"/>
        <v>8.1903276131045241E-2</v>
      </c>
      <c r="O174" s="219">
        <f t="shared" si="76"/>
        <v>0.11888638073739653</v>
      </c>
    </row>
    <row r="175" spans="2:16">
      <c r="B175" t="s">
        <v>1350</v>
      </c>
      <c r="C175">
        <f>SUM(C176:C177)</f>
        <v>2479</v>
      </c>
      <c r="D175">
        <f t="shared" ref="D175:G175" si="77">SUM(D176:D177)</f>
        <v>2335</v>
      </c>
      <c r="E175">
        <f t="shared" si="77"/>
        <v>2910</v>
      </c>
      <c r="F175">
        <f t="shared" si="77"/>
        <v>4594</v>
      </c>
      <c r="G175">
        <f t="shared" si="77"/>
        <v>4540</v>
      </c>
      <c r="J175" s="93" t="s">
        <v>1356</v>
      </c>
      <c r="K175" s="173">
        <f>C184</f>
        <v>759</v>
      </c>
      <c r="L175" s="173">
        <f t="shared" ref="L175:O175" si="78">D184</f>
        <v>858</v>
      </c>
      <c r="M175" s="173">
        <f t="shared" si="78"/>
        <v>1181</v>
      </c>
      <c r="N175" s="173">
        <f t="shared" si="78"/>
        <v>2018</v>
      </c>
      <c r="O175" s="174">
        <f t="shared" si="78"/>
        <v>1730</v>
      </c>
    </row>
    <row r="176" spans="2:16">
      <c r="B176" t="s">
        <v>1351</v>
      </c>
      <c r="C176">
        <f>C55</f>
        <v>696</v>
      </c>
      <c r="D176">
        <f>D55</f>
        <v>777</v>
      </c>
      <c r="E176">
        <f>E55</f>
        <v>1094</v>
      </c>
      <c r="F176">
        <f>F55</f>
        <v>1913</v>
      </c>
      <c r="G176">
        <f>G55</f>
        <v>1572</v>
      </c>
      <c r="J176" s="107" t="s">
        <v>1395</v>
      </c>
      <c r="K176" s="175">
        <f>C185</f>
        <v>1700</v>
      </c>
      <c r="L176" s="175">
        <f t="shared" ref="L176:O176" si="79">D185</f>
        <v>1292</v>
      </c>
      <c r="M176" s="175">
        <f t="shared" si="79"/>
        <v>808</v>
      </c>
      <c r="N176" s="175">
        <f t="shared" si="79"/>
        <v>577</v>
      </c>
      <c r="O176" s="176">
        <f t="shared" si="79"/>
        <v>1408</v>
      </c>
    </row>
    <row r="177" spans="2:15">
      <c r="B177" t="s">
        <v>1352</v>
      </c>
      <c r="C177">
        <f>C61</f>
        <v>1783</v>
      </c>
      <c r="D177">
        <f>D61</f>
        <v>1558</v>
      </c>
      <c r="E177">
        <f>E61</f>
        <v>1816</v>
      </c>
      <c r="F177">
        <f>F61</f>
        <v>2681</v>
      </c>
      <c r="G177">
        <f>G61</f>
        <v>2968</v>
      </c>
      <c r="J177" s="96" t="s">
        <v>1397</v>
      </c>
      <c r="K177" s="218">
        <f>C186</f>
        <v>0.44647058823529412</v>
      </c>
      <c r="L177" s="218">
        <f t="shared" ref="L177:O177" si="80">D186</f>
        <v>0.66408668730650156</v>
      </c>
      <c r="M177" s="218">
        <f t="shared" si="80"/>
        <v>1.4616336633663367</v>
      </c>
      <c r="N177" s="218">
        <f t="shared" si="80"/>
        <v>3.4974003466204504</v>
      </c>
      <c r="O177" s="219">
        <f t="shared" si="80"/>
        <v>1.2286931818181819</v>
      </c>
    </row>
    <row r="178" spans="2:15">
      <c r="B178" t="s">
        <v>1353</v>
      </c>
      <c r="C178">
        <f>C72</f>
        <v>7111</v>
      </c>
      <c r="D178">
        <f>D72</f>
        <v>7534</v>
      </c>
      <c r="E178">
        <f>E72</f>
        <v>7752</v>
      </c>
      <c r="F178">
        <f>F72</f>
        <v>9667</v>
      </c>
      <c r="G178">
        <f>G72</f>
        <v>10446</v>
      </c>
      <c r="J178" s="93" t="str">
        <f>B175</f>
        <v>Total Borrowings</v>
      </c>
      <c r="K178" s="173">
        <f t="shared" ref="K178:O178" si="81">C175</f>
        <v>2479</v>
      </c>
      <c r="L178" s="173">
        <f t="shared" si="81"/>
        <v>2335</v>
      </c>
      <c r="M178" s="173">
        <f t="shared" si="81"/>
        <v>2910</v>
      </c>
      <c r="N178" s="173">
        <f t="shared" si="81"/>
        <v>4594</v>
      </c>
      <c r="O178" s="174">
        <f t="shared" si="81"/>
        <v>4540</v>
      </c>
    </row>
    <row r="179" spans="2:15">
      <c r="J179" s="107" t="str">
        <f>B178</f>
        <v>Common Equity</v>
      </c>
      <c r="K179" s="175">
        <f t="shared" ref="K179:O179" si="82">C178</f>
        <v>7111</v>
      </c>
      <c r="L179" s="175">
        <f t="shared" si="82"/>
        <v>7534</v>
      </c>
      <c r="M179" s="175">
        <f t="shared" si="82"/>
        <v>7752</v>
      </c>
      <c r="N179" s="175">
        <f t="shared" si="82"/>
        <v>9667</v>
      </c>
      <c r="O179" s="176">
        <f t="shared" si="82"/>
        <v>10446</v>
      </c>
    </row>
    <row r="180" spans="2:15">
      <c r="B180" t="s">
        <v>1354</v>
      </c>
      <c r="J180" s="168" t="str">
        <f>B191</f>
        <v>Debt/Equity</v>
      </c>
      <c r="K180" s="222">
        <f t="shared" ref="K180:O180" si="83">C191</f>
        <v>0.34861482210659539</v>
      </c>
      <c r="L180" s="222">
        <f t="shared" si="83"/>
        <v>0.30992832492699762</v>
      </c>
      <c r="M180" s="222">
        <f t="shared" si="83"/>
        <v>0.37538699690402477</v>
      </c>
      <c r="N180" s="222">
        <f t="shared" si="83"/>
        <v>0.47522499224164683</v>
      </c>
      <c r="O180" s="183">
        <f t="shared" si="83"/>
        <v>0.43461612100325481</v>
      </c>
    </row>
    <row r="181" spans="2:15">
      <c r="B181" t="s">
        <v>1355</v>
      </c>
      <c r="C181" s="81">
        <f>C174/C175</f>
        <v>2.5413473174667203E-2</v>
      </c>
      <c r="D181" s="81">
        <f t="shared" ref="D181:G181" si="84">D174/D175</f>
        <v>3.4689507494646679E-2</v>
      </c>
      <c r="E181" s="81">
        <f t="shared" si="84"/>
        <v>2.9896907216494847E-2</v>
      </c>
      <c r="F181" s="81">
        <f t="shared" si="84"/>
        <v>2.285589899869395E-2</v>
      </c>
      <c r="G181" s="81">
        <f t="shared" si="84"/>
        <v>3.4801762114537442E-2</v>
      </c>
      <c r="H181" s="81"/>
      <c r="J181" s="96" t="str">
        <f>B192</f>
        <v>Debt/ (Debt + Equity)</v>
      </c>
      <c r="K181" s="223">
        <f t="shared" ref="K181:O181" si="85">C192</f>
        <v>0.25849843587069865</v>
      </c>
      <c r="L181" s="223">
        <f t="shared" si="85"/>
        <v>0.23659945283210052</v>
      </c>
      <c r="M181" s="223">
        <f t="shared" si="85"/>
        <v>0.27293190770962295</v>
      </c>
      <c r="N181" s="223">
        <f t="shared" si="85"/>
        <v>0.32213729752471776</v>
      </c>
      <c r="O181" s="224">
        <f t="shared" si="85"/>
        <v>0.30294941945816095</v>
      </c>
    </row>
    <row r="182" spans="2:15">
      <c r="B182" t="s">
        <v>1352</v>
      </c>
      <c r="C182" s="81">
        <f>C174/C177</f>
        <v>3.5333707234997194E-2</v>
      </c>
      <c r="D182" s="81">
        <f t="shared" ref="D182:G182" si="86">D174/D177</f>
        <v>5.1989730423620026E-2</v>
      </c>
      <c r="E182" s="81">
        <f t="shared" si="86"/>
        <v>4.7907488986784139E-2</v>
      </c>
      <c r="F182" s="81">
        <f t="shared" si="86"/>
        <v>3.91644908616188E-2</v>
      </c>
      <c r="G182" s="81">
        <f t="shared" si="86"/>
        <v>5.3234501347708893E-2</v>
      </c>
      <c r="H182" s="81"/>
    </row>
    <row r="184" spans="2:15">
      <c r="B184" t="s">
        <v>1356</v>
      </c>
      <c r="C184">
        <f>SUM(C174,C176)</f>
        <v>759</v>
      </c>
      <c r="D184">
        <f t="shared" ref="D184:G184" si="87">SUM(D174,D176)</f>
        <v>858</v>
      </c>
      <c r="E184">
        <f t="shared" si="87"/>
        <v>1181</v>
      </c>
      <c r="F184">
        <f t="shared" si="87"/>
        <v>2018</v>
      </c>
      <c r="G184">
        <f t="shared" si="87"/>
        <v>1730</v>
      </c>
    </row>
    <row r="185" spans="2:15">
      <c r="B185" t="s">
        <v>1357</v>
      </c>
      <c r="C185">
        <f>C100</f>
        <v>1700</v>
      </c>
      <c r="D185">
        <f>D100</f>
        <v>1292</v>
      </c>
      <c r="E185">
        <f>E100</f>
        <v>808</v>
      </c>
      <c r="F185">
        <f>F100</f>
        <v>577</v>
      </c>
      <c r="G185">
        <f>G100</f>
        <v>1408</v>
      </c>
    </row>
    <row r="186" spans="2:15">
      <c r="B186" t="s">
        <v>1359</v>
      </c>
      <c r="C186" s="81">
        <f>C184/C185</f>
        <v>0.44647058823529412</v>
      </c>
      <c r="D186" s="81">
        <f t="shared" ref="D186:G186" si="88">D184/D185</f>
        <v>0.66408668730650156</v>
      </c>
      <c r="E186" s="81">
        <f t="shared" si="88"/>
        <v>1.4616336633663367</v>
      </c>
      <c r="F186" s="81">
        <f t="shared" si="88"/>
        <v>3.4974003466204504</v>
      </c>
      <c r="G186" s="81">
        <f t="shared" si="88"/>
        <v>1.2286931818181819</v>
      </c>
      <c r="H186" s="81"/>
    </row>
    <row r="188" spans="2:15">
      <c r="B188" t="s">
        <v>1358</v>
      </c>
      <c r="C188" s="81">
        <f>C174/C173</f>
        <v>4.552023121387283E-2</v>
      </c>
      <c r="D188" s="81">
        <f t="shared" ref="D188:G188" si="89">D174/D173</f>
        <v>7.03125E-2</v>
      </c>
      <c r="E188" s="81">
        <f t="shared" si="89"/>
        <v>5.9589041095890409E-2</v>
      </c>
      <c r="F188" s="81">
        <f t="shared" si="89"/>
        <v>8.1903276131045241E-2</v>
      </c>
      <c r="G188" s="81">
        <f t="shared" si="89"/>
        <v>0.11888638073739653</v>
      </c>
      <c r="H188" s="81"/>
    </row>
    <row r="190" spans="2:15">
      <c r="B190" s="44" t="s">
        <v>1360</v>
      </c>
    </row>
    <row r="191" spans="2:15">
      <c r="B191" t="s">
        <v>1361</v>
      </c>
      <c r="C191" s="81">
        <f>C175/C178</f>
        <v>0.34861482210659539</v>
      </c>
      <c r="D191" s="81">
        <f t="shared" ref="D191:G191" si="90">D175/D178</f>
        <v>0.30992832492699762</v>
      </c>
      <c r="E191" s="81">
        <f t="shared" si="90"/>
        <v>0.37538699690402477</v>
      </c>
      <c r="F191" s="81">
        <f t="shared" si="90"/>
        <v>0.47522499224164683</v>
      </c>
      <c r="G191" s="81">
        <f t="shared" si="90"/>
        <v>0.43461612100325481</v>
      </c>
      <c r="H191" s="81"/>
    </row>
    <row r="192" spans="2:15">
      <c r="B192" t="s">
        <v>1362</v>
      </c>
      <c r="C192" s="81">
        <f>C175/(C175+C178)</f>
        <v>0.25849843587069865</v>
      </c>
      <c r="D192" s="81">
        <f t="shared" ref="D192:G192" si="91">D175/(D175+D178)</f>
        <v>0.23659945283210052</v>
      </c>
      <c r="E192" s="81">
        <f t="shared" si="91"/>
        <v>0.27293190770962295</v>
      </c>
      <c r="F192" s="81">
        <f t="shared" si="91"/>
        <v>0.32213729752471776</v>
      </c>
      <c r="G192" s="81">
        <f t="shared" si="91"/>
        <v>0.30294941945816095</v>
      </c>
      <c r="H192" s="81"/>
    </row>
    <row r="194" spans="2:16" s="3" customFormat="1"/>
    <row r="196" spans="2:16">
      <c r="B196" s="44" t="s">
        <v>1398</v>
      </c>
      <c r="C196" s="44">
        <v>2012</v>
      </c>
      <c r="D196" s="44">
        <v>2013</v>
      </c>
      <c r="E196" s="44">
        <v>2014</v>
      </c>
      <c r="F196" s="44">
        <v>2015</v>
      </c>
      <c r="G196" s="44">
        <v>2016</v>
      </c>
      <c r="K196" s="44">
        <v>2012</v>
      </c>
      <c r="L196" s="44">
        <v>2013</v>
      </c>
      <c r="M196" s="44">
        <v>2014</v>
      </c>
      <c r="N196" s="44">
        <v>2015</v>
      </c>
      <c r="O196" s="44">
        <v>2016</v>
      </c>
      <c r="P196" s="226" t="s">
        <v>1375</v>
      </c>
    </row>
    <row r="197" spans="2:16">
      <c r="J197" s="93" t="s">
        <v>1407</v>
      </c>
      <c r="K197" s="177">
        <f>C42</f>
        <v>5280</v>
      </c>
      <c r="L197" s="177">
        <f t="shared" ref="L197:O197" si="92">D42</f>
        <v>5854</v>
      </c>
      <c r="M197" s="177">
        <f t="shared" si="92"/>
        <v>6519</v>
      </c>
      <c r="N197" s="177">
        <f t="shared" si="92"/>
        <v>7436</v>
      </c>
      <c r="O197" s="177">
        <f t="shared" si="92"/>
        <v>8745</v>
      </c>
      <c r="P197" s="137"/>
    </row>
    <row r="198" spans="2:16">
      <c r="B198" s="37" t="s">
        <v>1399</v>
      </c>
      <c r="J198" s="234" t="s">
        <v>1408</v>
      </c>
      <c r="K198" s="228">
        <f>C206</f>
        <v>0.46614284453076721</v>
      </c>
      <c r="L198" s="228">
        <f t="shared" ref="L198:O198" si="93">D206</f>
        <v>0.50270502361528557</v>
      </c>
      <c r="M198" s="228">
        <f t="shared" si="93"/>
        <v>0.51089341692789969</v>
      </c>
      <c r="N198" s="228">
        <f t="shared" si="93"/>
        <v>0.43457425048214599</v>
      </c>
      <c r="O198" s="228">
        <f t="shared" si="93"/>
        <v>0.48903925735376358</v>
      </c>
      <c r="P198" s="229"/>
    </row>
    <row r="199" spans="2:16">
      <c r="B199" t="s">
        <v>1400</v>
      </c>
      <c r="C199" s="80">
        <f>K99/C$49</f>
        <v>0.21311909596539241</v>
      </c>
      <c r="D199" s="80">
        <f t="shared" ref="D199:G199" si="94">L99/D$49</f>
        <v>0.15208243881494204</v>
      </c>
      <c r="E199" s="80">
        <f t="shared" si="94"/>
        <v>0.10924764890282132</v>
      </c>
      <c r="F199" s="80">
        <f t="shared" si="94"/>
        <v>0.14154637367775116</v>
      </c>
      <c r="G199" s="80">
        <f t="shared" si="94"/>
        <v>0.11855497147970026</v>
      </c>
      <c r="J199" s="235" t="s">
        <v>1409</v>
      </c>
      <c r="K199" s="230"/>
      <c r="L199" s="231">
        <f>D223</f>
        <v>0.10871212121212115</v>
      </c>
      <c r="M199" s="231">
        <f t="shared" ref="M199:O199" si="95">E223</f>
        <v>0.11359754014349166</v>
      </c>
      <c r="N199" s="231">
        <f t="shared" si="95"/>
        <v>0.14066574628010442</v>
      </c>
      <c r="O199" s="231">
        <f t="shared" si="95"/>
        <v>0.17603550295857984</v>
      </c>
      <c r="P199" s="232">
        <f>H223</f>
        <v>0.13443984751214333</v>
      </c>
    </row>
    <row r="200" spans="2:16">
      <c r="B200" t="s">
        <v>87</v>
      </c>
      <c r="C200" s="80">
        <f t="shared" ref="C200:G200" si="96">C35/C$49</f>
        <v>7.1863688531826606E-2</v>
      </c>
      <c r="D200" s="80">
        <f t="shared" si="96"/>
        <v>7.4452554744525543E-2</v>
      </c>
      <c r="E200" s="80">
        <f t="shared" si="96"/>
        <v>7.852664576802508E-2</v>
      </c>
      <c r="F200" s="80">
        <f t="shared" si="96"/>
        <v>9.9994155806206533E-2</v>
      </c>
      <c r="G200" s="80">
        <f t="shared" si="96"/>
        <v>8.2205569846773296E-2</v>
      </c>
      <c r="J200" s="93" t="s">
        <v>1405</v>
      </c>
      <c r="K200" s="177">
        <f>-C102</f>
        <v>853</v>
      </c>
      <c r="L200" s="177">
        <f t="shared" ref="L200:O200" si="97">-D102</f>
        <v>987</v>
      </c>
      <c r="M200" s="177">
        <f t="shared" si="97"/>
        <v>984</v>
      </c>
      <c r="N200" s="177">
        <f t="shared" si="97"/>
        <v>938</v>
      </c>
      <c r="O200" s="177">
        <f t="shared" si="97"/>
        <v>1789</v>
      </c>
      <c r="P200" s="137"/>
    </row>
    <row r="201" spans="2:16">
      <c r="B201" t="s">
        <v>90</v>
      </c>
      <c r="C201" s="80">
        <f t="shared" ref="C201:G201" si="98">C36/C$49</f>
        <v>2.4278273152644126E-2</v>
      </c>
      <c r="D201" s="80">
        <f t="shared" si="98"/>
        <v>2.8939458995276942E-2</v>
      </c>
      <c r="E201" s="80">
        <f t="shared" si="98"/>
        <v>4.0047021943573666E-2</v>
      </c>
      <c r="F201" s="80">
        <f t="shared" si="98"/>
        <v>3.0915785167436153E-2</v>
      </c>
      <c r="G201" s="80">
        <f t="shared" si="98"/>
        <v>3.5622413600268424E-2</v>
      </c>
      <c r="J201" s="234" t="s">
        <v>1410</v>
      </c>
      <c r="K201" s="228">
        <f>C213</f>
        <v>0.16155303030303031</v>
      </c>
      <c r="L201" s="228">
        <f t="shared" ref="L201:O201" si="99">D213</f>
        <v>0.16860266484455075</v>
      </c>
      <c r="M201" s="228">
        <f t="shared" si="99"/>
        <v>0.15094339622641509</v>
      </c>
      <c r="N201" s="228">
        <f t="shared" si="99"/>
        <v>0.12614308768154922</v>
      </c>
      <c r="O201" s="228">
        <f t="shared" si="99"/>
        <v>0.20457404230989137</v>
      </c>
      <c r="P201" s="229"/>
    </row>
    <row r="202" spans="2:16">
      <c r="B202" t="s">
        <v>93</v>
      </c>
      <c r="C202" s="80">
        <f t="shared" ref="C202:G202" si="100">C37/C$49</f>
        <v>0.10938465613136752</v>
      </c>
      <c r="D202" s="80">
        <f t="shared" si="100"/>
        <v>9.6264491197939034E-2</v>
      </c>
      <c r="E202" s="80">
        <f t="shared" si="100"/>
        <v>0.11935736677115988</v>
      </c>
      <c r="F202" s="80">
        <f t="shared" si="100"/>
        <v>9.9701946116533227E-2</v>
      </c>
      <c r="G202" s="80">
        <f t="shared" si="100"/>
        <v>0.11324236662565708</v>
      </c>
      <c r="J202" s="235" t="s">
        <v>1409</v>
      </c>
      <c r="K202" s="230"/>
      <c r="L202" s="231">
        <f>D231</f>
        <v>0.1570926143024618</v>
      </c>
      <c r="M202" s="231">
        <f t="shared" ref="M202:P202" si="101">E231</f>
        <v>-3.0395136778115228E-3</v>
      </c>
      <c r="N202" s="231">
        <f t="shared" si="101"/>
        <v>-4.6747967479674801E-2</v>
      </c>
      <c r="O202" s="231">
        <f t="shared" si="101"/>
        <v>0.90724946695095943</v>
      </c>
      <c r="P202" s="232">
        <f t="shared" si="101"/>
        <v>0.20341474198115117</v>
      </c>
    </row>
    <row r="203" spans="2:16">
      <c r="B203" t="s">
        <v>97</v>
      </c>
      <c r="C203" s="80">
        <f t="shared" ref="C203:G203" si="102">C38/C$49</f>
        <v>6.3564933345104614E-3</v>
      </c>
      <c r="D203" s="80">
        <f t="shared" si="102"/>
        <v>6.6122799484757411E-3</v>
      </c>
      <c r="E203" s="80">
        <f t="shared" si="102"/>
        <v>6.3479623824451411E-3</v>
      </c>
      <c r="F203" s="80">
        <f t="shared" si="102"/>
        <v>2.477938168429665E-2</v>
      </c>
      <c r="G203" s="80">
        <f t="shared" si="102"/>
        <v>6.4869701375685042E-3</v>
      </c>
      <c r="J203" s="93" t="s">
        <v>1396</v>
      </c>
      <c r="K203" s="177">
        <f>C175</f>
        <v>2479</v>
      </c>
      <c r="L203" s="177">
        <f t="shared" ref="L203:O203" si="103">D175</f>
        <v>2335</v>
      </c>
      <c r="M203" s="177">
        <f t="shared" si="103"/>
        <v>2910</v>
      </c>
      <c r="N203" s="177">
        <f t="shared" si="103"/>
        <v>4594</v>
      </c>
      <c r="O203" s="177">
        <f t="shared" si="103"/>
        <v>4540</v>
      </c>
      <c r="P203" s="137"/>
    </row>
    <row r="204" spans="2:16">
      <c r="B204" s="37" t="s">
        <v>1304</v>
      </c>
      <c r="C204" s="225">
        <f t="shared" ref="C204:G204" si="104">C39/C$49</f>
        <v>0.42500220711574116</v>
      </c>
      <c r="D204" s="225">
        <f t="shared" si="104"/>
        <v>0.35835122370115929</v>
      </c>
      <c r="E204" s="225">
        <f t="shared" si="104"/>
        <v>0.35352664576802506</v>
      </c>
      <c r="F204" s="225">
        <f t="shared" si="104"/>
        <v>0.39693764245222374</v>
      </c>
      <c r="G204" s="225">
        <f t="shared" si="104"/>
        <v>0.35611229168996755</v>
      </c>
      <c r="J204" s="107" t="s">
        <v>1351</v>
      </c>
      <c r="K204" s="55">
        <f t="shared" ref="K204:K205" si="105">C176</f>
        <v>696</v>
      </c>
      <c r="L204" s="55">
        <f t="shared" ref="L204:L205" si="106">D176</f>
        <v>777</v>
      </c>
      <c r="M204" s="55">
        <f t="shared" ref="M204:M205" si="107">E176</f>
        <v>1094</v>
      </c>
      <c r="N204" s="55">
        <f t="shared" ref="N204:N205" si="108">F176</f>
        <v>1913</v>
      </c>
      <c r="O204" s="55">
        <f t="shared" ref="O204:O205" si="109">G176</f>
        <v>1572</v>
      </c>
      <c r="P204" s="56"/>
    </row>
    <row r="205" spans="2:16">
      <c r="J205" s="107" t="s">
        <v>1352</v>
      </c>
      <c r="K205" s="55">
        <f t="shared" si="105"/>
        <v>1783</v>
      </c>
      <c r="L205" s="55">
        <f t="shared" si="106"/>
        <v>1558</v>
      </c>
      <c r="M205" s="55">
        <f t="shared" si="107"/>
        <v>1816</v>
      </c>
      <c r="N205" s="55">
        <f t="shared" si="108"/>
        <v>2681</v>
      </c>
      <c r="O205" s="55">
        <f t="shared" si="109"/>
        <v>2968</v>
      </c>
      <c r="P205" s="56"/>
    </row>
    <row r="206" spans="2:16">
      <c r="B206" t="s">
        <v>101</v>
      </c>
      <c r="C206" s="80">
        <f>C42/C$49</f>
        <v>0.46614284453076721</v>
      </c>
      <c r="D206" s="80">
        <f t="shared" ref="D206:G206" si="110">D42/D$49</f>
        <v>0.50270502361528557</v>
      </c>
      <c r="E206" s="80">
        <f t="shared" si="110"/>
        <v>0.51089341692789969</v>
      </c>
      <c r="F206" s="80">
        <f t="shared" si="110"/>
        <v>0.43457425048214599</v>
      </c>
      <c r="G206" s="80">
        <f t="shared" si="110"/>
        <v>0.48903925735376358</v>
      </c>
      <c r="J206" s="107" t="s">
        <v>1363</v>
      </c>
      <c r="K206" s="55"/>
      <c r="L206" s="55"/>
      <c r="M206" s="55"/>
      <c r="N206" s="55"/>
      <c r="O206" s="55"/>
      <c r="P206" s="56"/>
    </row>
    <row r="207" spans="2:16">
      <c r="B207" t="s">
        <v>111</v>
      </c>
      <c r="C207" s="80">
        <f t="shared" ref="C207:G207" si="111">C43/C$49</f>
        <v>6.0033548159265475E-2</v>
      </c>
      <c r="D207" s="80">
        <f t="shared" si="111"/>
        <v>8.6045513095749246E-2</v>
      </c>
      <c r="E207" s="80">
        <f t="shared" si="111"/>
        <v>8.1739811912225707E-2</v>
      </c>
      <c r="F207" s="80">
        <f t="shared" si="111"/>
        <v>0.11144877564140027</v>
      </c>
      <c r="G207" s="80">
        <f t="shared" si="111"/>
        <v>9.9541438317861539E-2</v>
      </c>
      <c r="J207" s="234" t="s">
        <v>1396</v>
      </c>
      <c r="K207" s="55"/>
      <c r="L207" s="228">
        <f>D234</f>
        <v>-5.8087938684953655E-2</v>
      </c>
      <c r="M207" s="228">
        <f t="shared" ref="M207:P209" si="112">E234</f>
        <v>0.24625267665952899</v>
      </c>
      <c r="N207" s="228">
        <f t="shared" si="112"/>
        <v>0.57869415807560132</v>
      </c>
      <c r="O207" s="228">
        <f t="shared" si="112"/>
        <v>-1.1754462342185468E-2</v>
      </c>
      <c r="P207" s="233">
        <f t="shared" si="112"/>
        <v>0.16330831286618452</v>
      </c>
    </row>
    <row r="208" spans="2:16">
      <c r="B208" t="s">
        <v>114</v>
      </c>
      <c r="C208" s="80">
        <f t="shared" ref="C208:G208" si="113">C44/C$49</f>
        <v>7.327624260616227E-3</v>
      </c>
      <c r="D208" s="80">
        <f t="shared" si="113"/>
        <v>9.1026191498497205E-3</v>
      </c>
      <c r="E208" s="80">
        <f t="shared" si="113"/>
        <v>1.0501567398119123E-2</v>
      </c>
      <c r="F208" s="80">
        <f t="shared" si="113"/>
        <v>2.0162468587458359E-2</v>
      </c>
      <c r="G208" s="80">
        <f t="shared" si="113"/>
        <v>1.9293143943630468E-2</v>
      </c>
      <c r="J208" s="234" t="s">
        <v>1351</v>
      </c>
      <c r="K208" s="55"/>
      <c r="L208" s="228">
        <f t="shared" ref="L208:L209" si="114">D235</f>
        <v>0.11637931034482762</v>
      </c>
      <c r="M208" s="228">
        <f t="shared" si="112"/>
        <v>0.4079794079794079</v>
      </c>
      <c r="N208" s="228">
        <f t="shared" si="112"/>
        <v>0.74862888482632539</v>
      </c>
      <c r="O208" s="228">
        <f t="shared" si="112"/>
        <v>-0.17825405122843696</v>
      </c>
      <c r="P208" s="233">
        <f t="shared" si="112"/>
        <v>0.22591631689259706</v>
      </c>
    </row>
    <row r="209" spans="2:16">
      <c r="B209" t="s">
        <v>115</v>
      </c>
      <c r="C209" s="80">
        <f t="shared" ref="C209:G209" si="115">C45/C$49</f>
        <v>2.7015096671669462E-2</v>
      </c>
      <c r="D209" s="80">
        <f t="shared" si="115"/>
        <v>2.7221983683984544E-2</v>
      </c>
      <c r="E209" s="80">
        <f t="shared" si="115"/>
        <v>2.3667711598746081E-2</v>
      </c>
      <c r="F209" s="80">
        <f t="shared" si="115"/>
        <v>2.0162468587458359E-2</v>
      </c>
      <c r="G209" s="80">
        <f t="shared" si="115"/>
        <v>1.8845766692763673E-2</v>
      </c>
      <c r="J209" s="235" t="s">
        <v>1352</v>
      </c>
      <c r="K209" s="61"/>
      <c r="L209" s="231">
        <f t="shared" si="114"/>
        <v>-0.12619181155356141</v>
      </c>
      <c r="M209" s="231">
        <f t="shared" si="112"/>
        <v>0.16559691912708607</v>
      </c>
      <c r="N209" s="231">
        <f t="shared" si="112"/>
        <v>0.4763215859030836</v>
      </c>
      <c r="O209" s="231">
        <f t="shared" si="112"/>
        <v>0.10704960835509136</v>
      </c>
      <c r="P209" s="232">
        <f t="shared" si="112"/>
        <v>0.13586871587147686</v>
      </c>
    </row>
    <row r="210" spans="2:16">
      <c r="B210" t="s">
        <v>118</v>
      </c>
      <c r="C210" s="80">
        <f t="shared" ref="C210:G210" si="116">C46/C$49</f>
        <v>1.4478679261940497E-2</v>
      </c>
      <c r="D210" s="80">
        <f t="shared" si="116"/>
        <v>1.6573636753971662E-2</v>
      </c>
      <c r="E210" s="80">
        <f t="shared" si="116"/>
        <v>1.9670846394984325E-2</v>
      </c>
      <c r="F210" s="80">
        <f t="shared" si="116"/>
        <v>1.6714394249313307E-2</v>
      </c>
      <c r="G210" s="80">
        <f t="shared" si="116"/>
        <v>1.7168102002013196E-2</v>
      </c>
    </row>
    <row r="211" spans="2:16">
      <c r="B211" s="37" t="s">
        <v>1305</v>
      </c>
      <c r="C211" s="225">
        <f t="shared" ref="C211:G211" si="117">C47/C$49</f>
        <v>0.5749977928842589</v>
      </c>
      <c r="D211" s="225">
        <f t="shared" si="117"/>
        <v>0.64164877629884065</v>
      </c>
      <c r="E211" s="225">
        <f t="shared" si="117"/>
        <v>0.64647335423197494</v>
      </c>
      <c r="F211" s="225">
        <f t="shared" si="117"/>
        <v>0.60306235754777626</v>
      </c>
      <c r="G211" s="225">
        <f t="shared" si="117"/>
        <v>0.64388770831003239</v>
      </c>
    </row>
    <row r="212" spans="2:16">
      <c r="B212" s="37"/>
      <c r="C212" s="225"/>
      <c r="D212" s="225"/>
      <c r="E212" s="225"/>
      <c r="F212" s="225"/>
      <c r="G212" s="225"/>
    </row>
    <row r="213" spans="2:16">
      <c r="B213" s="37" t="s">
        <v>1406</v>
      </c>
      <c r="C213" s="225">
        <f>-C102/C42</f>
        <v>0.16155303030303031</v>
      </c>
      <c r="D213" s="225">
        <f t="shared" ref="D213:G213" si="118">-D102/D42</f>
        <v>0.16860266484455075</v>
      </c>
      <c r="E213" s="225">
        <f t="shared" si="118"/>
        <v>0.15094339622641509</v>
      </c>
      <c r="F213" s="225">
        <f t="shared" si="118"/>
        <v>0.12614308768154922</v>
      </c>
      <c r="G213" s="225">
        <f t="shared" si="118"/>
        <v>0.20457404230989137</v>
      </c>
    </row>
    <row r="215" spans="2:16">
      <c r="B215" s="37" t="s">
        <v>1401</v>
      </c>
      <c r="H215" t="s">
        <v>1375</v>
      </c>
    </row>
    <row r="216" spans="2:16">
      <c r="B216" t="s">
        <v>1400</v>
      </c>
      <c r="D216" s="80">
        <f>L99/K99 - 1</f>
        <v>-0.26636288318144163</v>
      </c>
      <c r="E216" s="80">
        <f t="shared" ref="E216:G216" si="119">M99/L99 - 1</f>
        <v>-0.21287408243929984</v>
      </c>
      <c r="F216" s="80">
        <f t="shared" si="119"/>
        <v>0.73744619799139177</v>
      </c>
      <c r="G216" s="80">
        <f t="shared" si="119"/>
        <v>-0.12469033856317091</v>
      </c>
    </row>
    <row r="217" spans="2:16">
      <c r="B217" t="s">
        <v>87</v>
      </c>
      <c r="D217" s="80">
        <f t="shared" ref="D217:G217" si="120">D35/C35 - 1</f>
        <v>6.5110565110565011E-2</v>
      </c>
      <c r="E217" s="80">
        <f t="shared" si="120"/>
        <v>0.15570934256055358</v>
      </c>
      <c r="F217" s="80">
        <f t="shared" si="120"/>
        <v>0.70758483033932129</v>
      </c>
      <c r="G217" s="80">
        <f t="shared" si="120"/>
        <v>-0.14085330216247804</v>
      </c>
      <c r="H217" s="80">
        <f>(G35/C35)^(1/4) - 1</f>
        <v>0.15923966435058845</v>
      </c>
    </row>
    <row r="218" spans="2:16">
      <c r="B218" t="s">
        <v>90</v>
      </c>
      <c r="D218" s="80">
        <f t="shared" ref="D218:G218" si="121">D36/C36 - 1</f>
        <v>0.22545454545454535</v>
      </c>
      <c r="E218" s="80">
        <f t="shared" si="121"/>
        <v>0.51632047477744814</v>
      </c>
      <c r="F218" s="80">
        <f t="shared" si="121"/>
        <v>3.522504892367917E-2</v>
      </c>
      <c r="G218" s="80">
        <f t="shared" si="121"/>
        <v>0.20415879017013228</v>
      </c>
      <c r="H218" s="80">
        <f t="shared" ref="H218:H221" si="122">(G36/C36)^(1/4) - 1</f>
        <v>0.23367761518676566</v>
      </c>
    </row>
    <row r="219" spans="2:16">
      <c r="B219" t="s">
        <v>93</v>
      </c>
      <c r="D219" s="80">
        <f t="shared" ref="D219:G219" si="123">D37/C37 - 1</f>
        <v>-9.5238095238095233E-2</v>
      </c>
      <c r="E219" s="80">
        <f t="shared" si="123"/>
        <v>0.35860838537020512</v>
      </c>
      <c r="F219" s="80">
        <f t="shared" si="123"/>
        <v>0.12015758371634933</v>
      </c>
      <c r="G219" s="80">
        <f t="shared" si="123"/>
        <v>0.18698710433763188</v>
      </c>
      <c r="H219" s="80">
        <f t="shared" si="122"/>
        <v>0.13067666770215802</v>
      </c>
    </row>
    <row r="220" spans="2:16">
      <c r="B220" t="s">
        <v>97</v>
      </c>
      <c r="D220" s="80">
        <f t="shared" ref="D220:G220" si="124">D38/C38 - 1</f>
        <v>6.944444444444442E-2</v>
      </c>
      <c r="E220" s="80">
        <f t="shared" si="124"/>
        <v>5.1948051948051965E-2</v>
      </c>
      <c r="F220" s="80">
        <f t="shared" si="124"/>
        <v>4.2345679012345681</v>
      </c>
      <c r="G220" s="80">
        <f t="shared" si="124"/>
        <v>-0.72641509433962259</v>
      </c>
      <c r="H220" s="80">
        <f t="shared" si="122"/>
        <v>0.12663016009868322</v>
      </c>
    </row>
    <row r="221" spans="2:16">
      <c r="B221" s="37" t="s">
        <v>1304</v>
      </c>
      <c r="D221" s="225">
        <f t="shared" ref="D221:G221" si="125">D39/C39 - 1</f>
        <v>-0.13315330286663896</v>
      </c>
      <c r="E221" s="225">
        <f t="shared" si="125"/>
        <v>8.0996884735202501E-2</v>
      </c>
      <c r="F221" s="225">
        <f t="shared" si="125"/>
        <v>0.50565284859232995</v>
      </c>
      <c r="G221" s="225">
        <f t="shared" si="125"/>
        <v>-6.2426383981154299E-2</v>
      </c>
      <c r="H221" s="80">
        <f t="shared" si="122"/>
        <v>7.2443057633899466E-2</v>
      </c>
    </row>
    <row r="223" spans="2:16">
      <c r="B223" t="s">
        <v>101</v>
      </c>
      <c r="D223" s="80">
        <f>D42/C42 - 1</f>
        <v>0.10871212121212115</v>
      </c>
      <c r="E223" s="80">
        <f t="shared" ref="E223:G223" si="126">E42/D42 - 1</f>
        <v>0.11359754014349166</v>
      </c>
      <c r="F223" s="80">
        <f t="shared" si="126"/>
        <v>0.14066574628010442</v>
      </c>
      <c r="G223" s="80">
        <f t="shared" si="126"/>
        <v>0.17603550295857984</v>
      </c>
      <c r="H223" s="80">
        <f>(G42/C42)^(1/4) - 1</f>
        <v>0.13443984751214333</v>
      </c>
    </row>
    <row r="224" spans="2:16">
      <c r="B224" t="s">
        <v>111</v>
      </c>
      <c r="D224" s="80">
        <f t="shared" ref="D224:G224" si="127">D43/C43 - 1</f>
        <v>0.47352941176470598</v>
      </c>
      <c r="E224" s="80">
        <f t="shared" si="127"/>
        <v>4.0918163672654773E-2</v>
      </c>
      <c r="F224" s="80">
        <f t="shared" si="127"/>
        <v>0.82837967401725798</v>
      </c>
      <c r="G224" s="80">
        <f t="shared" si="127"/>
        <v>-6.6596748820136331E-2</v>
      </c>
      <c r="H224" s="80">
        <f t="shared" ref="H224:H228" si="128">(G43/C43)^(1/4) - 1</f>
        <v>0.27197264766536211</v>
      </c>
    </row>
    <row r="225" spans="2:8">
      <c r="B225" t="s">
        <v>114</v>
      </c>
      <c r="D225" s="80">
        <f t="shared" ref="D225:G225" si="129">D44/C44 - 1</f>
        <v>0.27710843373493965</v>
      </c>
      <c r="E225" s="80">
        <f t="shared" si="129"/>
        <v>0.26415094339622636</v>
      </c>
      <c r="F225" s="80">
        <f t="shared" si="129"/>
        <v>1.5746268656716418</v>
      </c>
      <c r="G225" s="80">
        <f t="shared" si="129"/>
        <v>0</v>
      </c>
      <c r="H225" s="80">
        <f t="shared" si="128"/>
        <v>0.42785876120796651</v>
      </c>
    </row>
    <row r="226" spans="2:8">
      <c r="B226" t="s">
        <v>115</v>
      </c>
      <c r="D226" s="80">
        <f t="shared" ref="D226:G226" si="130">D45/C45 - 1</f>
        <v>3.5947712418300748E-2</v>
      </c>
      <c r="E226" s="80">
        <f t="shared" si="130"/>
        <v>-4.7318611987381742E-2</v>
      </c>
      <c r="F226" s="80">
        <f t="shared" si="130"/>
        <v>0.14238410596026485</v>
      </c>
      <c r="G226" s="80">
        <f t="shared" si="130"/>
        <v>-2.3188405797101463E-2</v>
      </c>
      <c r="H226" s="80">
        <f t="shared" si="128"/>
        <v>2.4417806026376665E-2</v>
      </c>
    </row>
    <row r="227" spans="2:8">
      <c r="B227" t="s">
        <v>118</v>
      </c>
      <c r="D227" s="80">
        <f t="shared" ref="D227:G228" si="131">D46/C46 - 1</f>
        <v>0.17682926829268286</v>
      </c>
      <c r="E227" s="80">
        <f t="shared" si="131"/>
        <v>0.30051813471502586</v>
      </c>
      <c r="F227" s="80">
        <f t="shared" si="131"/>
        <v>0.13944223107569731</v>
      </c>
      <c r="G227" s="80">
        <f t="shared" si="131"/>
        <v>7.3426573426573327E-2</v>
      </c>
      <c r="H227" s="80">
        <f t="shared" si="128"/>
        <v>0.16969768898648674</v>
      </c>
    </row>
    <row r="228" spans="2:8">
      <c r="B228" s="37" t="s">
        <v>1305</v>
      </c>
      <c r="D228" s="225">
        <f>D47/C47 - 1</f>
        <v>0.14724397359127894</v>
      </c>
      <c r="E228" s="225">
        <f t="shared" si="131"/>
        <v>0.10398822269807284</v>
      </c>
      <c r="F228" s="225">
        <f t="shared" si="131"/>
        <v>0.25093950781912966</v>
      </c>
      <c r="G228" s="225">
        <f t="shared" si="131"/>
        <v>0.11580579513518763</v>
      </c>
      <c r="H228" s="80">
        <f t="shared" si="128"/>
        <v>0.15308490472534286</v>
      </c>
    </row>
    <row r="230" spans="2:8">
      <c r="B230" s="37" t="s">
        <v>1306</v>
      </c>
      <c r="C230" s="37"/>
      <c r="D230" s="225">
        <f>D49/C49 - 1</f>
        <v>2.80745122274213E-2</v>
      </c>
      <c r="E230" s="225">
        <f t="shared" ref="E230:G230" si="132">E49/D49 - 1</f>
        <v>9.5749248604551251E-2</v>
      </c>
      <c r="F230" s="225">
        <f t="shared" si="132"/>
        <v>0.34098746081504694</v>
      </c>
      <c r="G230" s="225">
        <f t="shared" si="132"/>
        <v>4.5058734147624291E-2</v>
      </c>
    </row>
    <row r="231" spans="2:8">
      <c r="B231" t="s">
        <v>1405</v>
      </c>
      <c r="D231" s="80">
        <f>D102/C102 - 1</f>
        <v>0.1570926143024618</v>
      </c>
      <c r="E231" s="80">
        <f t="shared" ref="E231:G231" si="133">E102/D102 - 1</f>
        <v>-3.0395136778115228E-3</v>
      </c>
      <c r="F231" s="80">
        <f t="shared" si="133"/>
        <v>-4.6747967479674801E-2</v>
      </c>
      <c r="G231" s="80">
        <f t="shared" si="133"/>
        <v>0.90724946695095943</v>
      </c>
      <c r="H231" s="80">
        <f>(G102/C102)^(1/4) - 1</f>
        <v>0.20341474198115117</v>
      </c>
    </row>
    <row r="233" spans="2:8">
      <c r="B233" s="37" t="s">
        <v>1402</v>
      </c>
    </row>
    <row r="234" spans="2:8">
      <c r="B234" t="s">
        <v>1350</v>
      </c>
      <c r="D234" s="80">
        <f>D175/C175 - 1</f>
        <v>-5.8087938684953655E-2</v>
      </c>
      <c r="E234" s="80">
        <f t="shared" ref="E234:G234" si="134">E175/D175 - 1</f>
        <v>0.24625267665952899</v>
      </c>
      <c r="F234" s="80">
        <f t="shared" si="134"/>
        <v>0.57869415807560132</v>
      </c>
      <c r="G234" s="80">
        <f t="shared" si="134"/>
        <v>-1.1754462342185468E-2</v>
      </c>
      <c r="H234" s="80">
        <f>(G175/C175)^(1/4) - 1</f>
        <v>0.16330831286618452</v>
      </c>
    </row>
    <row r="235" spans="2:8">
      <c r="B235" t="s">
        <v>1403</v>
      </c>
      <c r="D235" s="80">
        <f t="shared" ref="D235:G235" si="135">D176/C176 - 1</f>
        <v>0.11637931034482762</v>
      </c>
      <c r="E235" s="80">
        <f t="shared" si="135"/>
        <v>0.4079794079794079</v>
      </c>
      <c r="F235" s="80">
        <f t="shared" si="135"/>
        <v>0.74862888482632539</v>
      </c>
      <c r="G235" s="80">
        <f t="shared" si="135"/>
        <v>-0.17825405122843696</v>
      </c>
      <c r="H235" s="80">
        <f t="shared" ref="H235:H236" si="136">(G176/C176)^(1/4) - 1</f>
        <v>0.22591631689259706</v>
      </c>
    </row>
    <row r="236" spans="2:8">
      <c r="B236" t="s">
        <v>1404</v>
      </c>
      <c r="D236" s="80">
        <f t="shared" ref="D236:G236" si="137">D177/C177 - 1</f>
        <v>-0.12619181155356141</v>
      </c>
      <c r="E236" s="80">
        <f t="shared" si="137"/>
        <v>0.16559691912708607</v>
      </c>
      <c r="F236" s="80">
        <f t="shared" si="137"/>
        <v>0.4763215859030836</v>
      </c>
      <c r="G236" s="80">
        <f t="shared" si="137"/>
        <v>0.10704960835509136</v>
      </c>
      <c r="H236" s="80">
        <f t="shared" si="136"/>
        <v>0.13586871587147686</v>
      </c>
    </row>
  </sheetData>
  <mergeCells count="3">
    <mergeCell ref="B31:G31"/>
    <mergeCell ref="B53:G53"/>
    <mergeCell ref="B70:G7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Model</vt:lpstr>
      <vt:lpstr>Misc Input</vt:lpstr>
      <vt:lpstr>Share Price</vt:lpstr>
      <vt:lpstr>Segmental</vt:lpstr>
      <vt:lpstr>CPO Price</vt:lpstr>
      <vt:lpstr>Land</vt:lpstr>
      <vt:lpstr>Debt</vt:lpstr>
      <vt:lpstr>Products</vt:lpstr>
      <vt:lpstr>Competitor Analysis</vt:lpstr>
      <vt:lpstr>Financials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 Su Wei</dc:creator>
  <cp:lastModifiedBy>Ho Su Wei</cp:lastModifiedBy>
  <dcterms:created xsi:type="dcterms:W3CDTF">2017-05-23T16:45:14Z</dcterms:created>
  <dcterms:modified xsi:type="dcterms:W3CDTF">2017-06-05T19:49:32Z</dcterms:modified>
</cp:coreProperties>
</file>